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30" windowWidth="11700" windowHeight="7815" activeTab="0"/>
  </bookViews>
  <sheets>
    <sheet name="Arkusz1" sheetId="1" r:id="rId1"/>
    <sheet name="Arkusz2" sheetId="2" r:id="rId2"/>
    <sheet name="Arkusz4" sheetId="3" r:id="rId3"/>
    <sheet name="Arkusz3" sheetId="4" r:id="rId4"/>
    <sheet name="Arkusz6" sheetId="5" r:id="rId5"/>
    <sheet name="Arkusz7" sheetId="6" r:id="rId6"/>
    <sheet name="Arkusz5" sheetId="7" r:id="rId7"/>
    <sheet name="Wykres1" sheetId="8" r:id="rId8"/>
    <sheet name="Wykres2" sheetId="9" r:id="rId9"/>
    <sheet name="Arkusz8" sheetId="10" r:id="rId10"/>
    <sheet name="Arkusz11" sheetId="11" r:id="rId11"/>
    <sheet name="Arkusz9" sheetId="12" r:id="rId12"/>
  </sheets>
  <definedNames>
    <definedName name="AnkietaDane">'Arkusz5'!$E$4,'Arkusz5'!$E$8,'Arkusz5'!$E$10,'Arkusz5'!$E$12,'Arkusz5'!$E$14,'Arkusz5'!$E$16,'Arkusz5'!$E$18</definedName>
    <definedName name="Zad1Odp">'Arkusz2'!$O$12,'Arkusz2'!$O$14,'Arkusz2'!$O$16,'Arkusz2'!$O$18</definedName>
    <definedName name="Zad2Dane">'Arkusz3'!$B$3:$B$8</definedName>
    <definedName name="Zad2Odp">'Arkusz3'!$K$7,'Arkusz3'!$K$9,'Arkusz3'!$K$11,'Arkusz3'!$K$15,'Arkusz3'!$K$17</definedName>
    <definedName name="Zad3Dane">'Arkusz4'!$B$3:$B$8</definedName>
    <definedName name="Zad3Odp">'Arkusz4'!$I$9,'Arkusz4'!$I$11,'Arkusz4'!$I$13,'Arkusz4'!$I$17,'Arkusz4'!$I$21</definedName>
    <definedName name="Zad4Dane">'Arkusz6'!$B$8:$B$13</definedName>
    <definedName name="Zad4Odp">'Arkusz6'!$L$9,'Arkusz6'!$L$11,'Arkusz6'!$L$13,'Arkusz6'!$L$15</definedName>
    <definedName name="Zad5Dane">'Arkusz7'!$C$2:$D$6</definedName>
    <definedName name="ZAd5Odp">'Arkusz7'!$I$18,'Arkusz7'!$I$20,'Arkusz7'!$I$22,'Arkusz7'!$I$24</definedName>
    <definedName name="Zad6">'Arkusz11'!$B$17:$H$17</definedName>
  </definedNames>
  <calcPr fullCalcOnLoad="1"/>
</workbook>
</file>

<file path=xl/comments10.xml><?xml version="1.0" encoding="utf-8"?>
<comments xmlns="http://schemas.openxmlformats.org/spreadsheetml/2006/main">
  <authors>
    <author>Krzyzanowska</author>
  </authors>
  <commentList>
    <comment ref="B14" authorId="0">
      <text>
        <r>
          <rPr>
            <b/>
            <sz val="12"/>
            <color indexed="18"/>
            <rFont val="Arial"/>
            <family val="2"/>
          </rPr>
          <t>Udostępnij swój arkusz w sieci lub poproś ankietowanych, aby podchodzili do Twojego komputera, wypełnili ankietę i zapisali swój głos naciskając przycisk DODAJ. 
Wyniki ankiety możesz obejrzeć naciskając przycisk POKAŻ DIAGRAM.</t>
        </r>
      </text>
    </comment>
  </commentList>
</comments>
</file>

<file path=xl/comments12.xml><?xml version="1.0" encoding="utf-8"?>
<comments xmlns="http://schemas.openxmlformats.org/spreadsheetml/2006/main">
  <authors>
    <author>Kryzanowska</author>
  </authors>
  <commentList>
    <comment ref="I25" authorId="0">
      <text>
        <r>
          <rPr>
            <b/>
            <sz val="12"/>
            <color indexed="62"/>
            <rFont val="Arial CE"/>
            <family val="2"/>
          </rPr>
          <t xml:space="preserve">Dodatkowe informacje.
</t>
        </r>
      </text>
    </comment>
  </commentList>
</comments>
</file>

<file path=xl/sharedStrings.xml><?xml version="1.0" encoding="utf-8"?>
<sst xmlns="http://schemas.openxmlformats.org/spreadsheetml/2006/main" count="187" uniqueCount="134">
  <si>
    <t>nie lubię</t>
  </si>
  <si>
    <t>lubię</t>
  </si>
  <si>
    <t>raczej lubię</t>
  </si>
  <si>
    <t xml:space="preserve">raczej nie lubię </t>
  </si>
  <si>
    <t>%</t>
  </si>
  <si>
    <t>raczej nie lubię</t>
  </si>
  <si>
    <t>pozytywną</t>
  </si>
  <si>
    <t xml:space="preserve"> najwięcej</t>
  </si>
  <si>
    <t xml:space="preserve"> najmniej</t>
  </si>
  <si>
    <t>matematyka</t>
  </si>
  <si>
    <t>fizyka</t>
  </si>
  <si>
    <t>j.polski</t>
  </si>
  <si>
    <t>historia</t>
  </si>
  <si>
    <t>j.angielski</t>
  </si>
  <si>
    <t>nauce języków obcych</t>
  </si>
  <si>
    <t>j.niemiecki</t>
  </si>
  <si>
    <t>tak</t>
  </si>
  <si>
    <t>nie</t>
  </si>
  <si>
    <t>bdb</t>
  </si>
  <si>
    <t>db</t>
  </si>
  <si>
    <t>dst</t>
  </si>
  <si>
    <t>ndst</t>
  </si>
  <si>
    <t>sportowe</t>
  </si>
  <si>
    <t>filmy</t>
  </si>
  <si>
    <t>rozrywkowe</t>
  </si>
  <si>
    <t>informacyjne</t>
  </si>
  <si>
    <t>przyrodnicze</t>
  </si>
  <si>
    <t>dokumentalne</t>
  </si>
  <si>
    <t>Najmniej ankietowanych lubi oglądać</t>
  </si>
  <si>
    <t xml:space="preserve">Najwięcej ankietowanych lubi oglądać </t>
  </si>
  <si>
    <t>programy sportowe</t>
  </si>
  <si>
    <t>programy rozrywkowe</t>
  </si>
  <si>
    <t>programy dokumentalne</t>
  </si>
  <si>
    <t>programy informacyjne</t>
  </si>
  <si>
    <t>programy przyrodnicze</t>
  </si>
  <si>
    <t>cel</t>
  </si>
  <si>
    <t>gazety codzienne</t>
  </si>
  <si>
    <t>kolorowe czasopisma</t>
  </si>
  <si>
    <t>gazety sportowe</t>
  </si>
  <si>
    <t>pisma komputerowe</t>
  </si>
  <si>
    <t>dziewczynki</t>
  </si>
  <si>
    <t>chłopcy</t>
  </si>
  <si>
    <t>tygodniki informacyjne</t>
  </si>
  <si>
    <t>Po jakie czasopisma dziewczynki sięgają najrzadziej?</t>
  </si>
  <si>
    <t>Ankietowany może wybrać:</t>
  </si>
  <si>
    <t>Pytanie:</t>
  </si>
  <si>
    <t>Odp. 1</t>
  </si>
  <si>
    <t>Odp. 2</t>
  </si>
  <si>
    <t>Odp. 3</t>
  </si>
  <si>
    <t>Odp. 4</t>
  </si>
  <si>
    <t>Odp. 5</t>
  </si>
  <si>
    <t>Odp. 6</t>
  </si>
  <si>
    <t>Wskazówka</t>
  </si>
  <si>
    <t>Powrót Dalej</t>
  </si>
  <si>
    <t>dop</t>
  </si>
  <si>
    <t xml:space="preserve">lądy </t>
  </si>
  <si>
    <t>oceany i morza</t>
  </si>
  <si>
    <t>Azja</t>
  </si>
  <si>
    <t>Afryka</t>
  </si>
  <si>
    <t>Ameryka Północna</t>
  </si>
  <si>
    <t>Ameryka Południowa</t>
  </si>
  <si>
    <t>Antarktyda</t>
  </si>
  <si>
    <t>Europa</t>
  </si>
  <si>
    <t>Australia z Oceanią</t>
  </si>
  <si>
    <t>Ocean Atlantycki</t>
  </si>
  <si>
    <t>Ocean Indyjski</t>
  </si>
  <si>
    <t>Ocean Spokojny</t>
  </si>
  <si>
    <t>lądy</t>
  </si>
  <si>
    <t>półkula północna</t>
  </si>
  <si>
    <t>półkula południowa</t>
  </si>
  <si>
    <t>wody</t>
  </si>
  <si>
    <t>1.</t>
  </si>
  <si>
    <t xml:space="preserve">Odpowiedzi  można wpisywać do  niebieskich aktywnych komórek (otoczonych ramką):  </t>
  </si>
  <si>
    <t>2.</t>
  </si>
  <si>
    <t>kliknąć w nią myszką,</t>
  </si>
  <si>
    <t>3.</t>
  </si>
  <si>
    <t>C</t>
  </si>
  <si>
    <t>4.</t>
  </si>
  <si>
    <t>D</t>
  </si>
  <si>
    <t>5.</t>
  </si>
  <si>
    <t>6.</t>
  </si>
  <si>
    <t xml:space="preserve">np. dla przycisku </t>
  </si>
  <si>
    <t xml:space="preserve">7. </t>
  </si>
  <si>
    <t xml:space="preserve">Najeżdżając myszką na komórkę </t>
  </si>
  <si>
    <t>np.</t>
  </si>
  <si>
    <t>Czy lubisz matematykę?</t>
  </si>
  <si>
    <t>Wskaż tylko jedną odpowiedź.</t>
  </si>
  <si>
    <t>przedmiotom ścisłym</t>
  </si>
  <si>
    <t>przedmiotom humanistycznym</t>
  </si>
  <si>
    <t>Czy nauce języków poświęcił więcej niż połowę czasu przeznaczonego na naukę?</t>
  </si>
  <si>
    <t>Nauka jakiego przedmiotu zajęła mu najwięcej czasu?</t>
  </si>
  <si>
    <t>Które z czasopism chłopcy czytają najczęściej?</t>
  </si>
  <si>
    <t>Ilość ankietowanych:</t>
  </si>
  <si>
    <t>półkula wschodnia</t>
  </si>
  <si>
    <t>półkula zachodnia</t>
  </si>
  <si>
    <t>wody śródlądowe</t>
  </si>
  <si>
    <t>morza i oceany</t>
  </si>
  <si>
    <t>H</t>
  </si>
  <si>
    <t>Możesz wskazać kilka odpowiedzi.</t>
  </si>
  <si>
    <r>
      <t>1.</t>
    </r>
    <r>
      <rPr>
        <sz val="12"/>
        <color indexed="62"/>
        <rFont val="Arial CE"/>
        <family val="2"/>
      </rPr>
      <t xml:space="preserve"> </t>
    </r>
    <r>
      <rPr>
        <b/>
        <sz val="12"/>
        <color indexed="62"/>
        <rFont val="Arial CE"/>
        <family val="2"/>
      </rPr>
      <t>Odczytywanie diagramów procentowych.</t>
    </r>
  </si>
  <si>
    <r>
      <t xml:space="preserve">3. </t>
    </r>
    <r>
      <rPr>
        <b/>
        <sz val="12"/>
        <color indexed="62"/>
        <rFont val="Arial CE"/>
        <family val="2"/>
      </rPr>
      <t>Projektowanie ankiety oraz ilustracja jej wyników na diagramie procentowym.</t>
    </r>
  </si>
  <si>
    <t>Jakich ocen było:</t>
  </si>
  <si>
    <t>Jaki procent czasu przeznaczonego na naukę poświęcił:</t>
  </si>
  <si>
    <t>Rodzaj diagamu:</t>
  </si>
  <si>
    <t/>
  </si>
  <si>
    <t xml:space="preserve">lub wybierać z listy  </t>
  </si>
  <si>
    <t>oceany</t>
  </si>
  <si>
    <t>&gt;6 tys. m p.p.m</t>
  </si>
  <si>
    <t>3-6 tys. m p.p.m.</t>
  </si>
  <si>
    <t>0,2-3 tys. m p.p.m</t>
  </si>
  <si>
    <t>0-0,2 tys. m p.p.m.</t>
  </si>
  <si>
    <t>0-1 tys. m n.p.m.</t>
  </si>
  <si>
    <t>&gt; 1tys. m n.p.m.</t>
  </si>
  <si>
    <r>
      <t xml:space="preserve">Po wpisaniu każdej odpowiedzi należy nacisnąć na klawiaturze klawisz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 (patrz p.2).</t>
    </r>
  </si>
  <si>
    <t>–</t>
  </si>
  <si>
    <r>
      <t xml:space="preserve">przenieść zaznaczenie (czarną ramkę) za pomocą klawiszy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</t>
    </r>
    <r>
      <rPr>
        <b/>
        <sz val="12"/>
        <color indexed="12"/>
        <rFont val="Arial CE"/>
        <family val="2"/>
      </rPr>
      <t>TAB</t>
    </r>
    <r>
      <rPr>
        <sz val="12"/>
        <color indexed="62"/>
        <rFont val="Arial CE"/>
        <family val="2"/>
      </rPr>
      <t xml:space="preserve">
lub klawiszy strzałek.</t>
    </r>
  </si>
  <si>
    <r>
      <t>Symbol ten oznacza prawidłową odpowiedź (jeżeli odpowiedzi sprawdzane są na bieżąco, ujrzymy go zaraz po naciśnięciu</t>
    </r>
    <r>
      <rPr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kolejna komórka stanie się aktywna). </t>
    </r>
  </si>
  <si>
    <r>
      <t>Symbol ten oznacza błędną odpowiedź (jeżeli odpowiedzi sprawdzane są na bieżąco, ujrzymy go zaraz po naciśnięciu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aktywna komórka nie zmieni położenia – błędną odpowiedź można poprawić). </t>
    </r>
  </si>
  <si>
    <t>Każdy element arkusza, który po kliknięciu wykonuje określone zadanie, oznaczony jest symbolem:</t>
  </si>
  <si>
    <r>
      <t xml:space="preserve">Zamiast klikać w przycisk, można użyć skrótu klawiaturowego – jednocześnie wcisnąć lewy </t>
    </r>
    <r>
      <rPr>
        <b/>
        <sz val="12"/>
        <color indexed="12"/>
        <rFont val="Arial CE"/>
        <family val="2"/>
      </rPr>
      <t xml:space="preserve">ALT
</t>
    </r>
    <r>
      <rPr>
        <sz val="12"/>
        <color indexed="62"/>
        <rFont val="Arial CE"/>
        <family val="2"/>
      </rPr>
      <t>i klawisz podkreślonej litery.</t>
    </r>
  </si>
  <si>
    <r>
      <t>ALT</t>
    </r>
    <r>
      <rPr>
        <sz val="12"/>
        <color indexed="12"/>
        <rFont val="Arial CE"/>
        <family val="2"/>
      </rPr>
      <t>+</t>
    </r>
    <r>
      <rPr>
        <b/>
        <sz val="12"/>
        <color indexed="12"/>
        <rFont val="Arial CE"/>
        <family val="2"/>
      </rPr>
      <t>n</t>
    </r>
  </si>
  <si>
    <t>, uzyskasz dodatkowe informacje.</t>
  </si>
  <si>
    <t>Aby komórka stała się aktywna (otoczona ramką), należy:</t>
  </si>
  <si>
    <r>
      <t>2.</t>
    </r>
    <r>
      <rPr>
        <sz val="12"/>
        <color indexed="62"/>
        <rFont val="Arial CE"/>
        <family val="2"/>
      </rPr>
      <t xml:space="preserve"> </t>
    </r>
    <r>
      <rPr>
        <b/>
        <sz val="12"/>
        <color indexed="62"/>
        <rFont val="Arial CE"/>
        <family val="2"/>
      </rPr>
      <t>Lądy i wody na kuli ziemskiej – diagramy procentowe.</t>
    </r>
  </si>
  <si>
    <t>Ile procent uczniów otrzymało ocenę:</t>
  </si>
  <si>
    <t>j. polski</t>
  </si>
  <si>
    <t>j. angielski</t>
  </si>
  <si>
    <t>j. niemiecki</t>
  </si>
  <si>
    <t>W wypadku którego czasopisma różnica w popularności wśród dziewcząt i chłopców jest największa?</t>
  </si>
  <si>
    <t>W wypadku którego czasopisma różnica w popularności wśród dziewcząt i chłopców jest najmniejsza?</t>
  </si>
  <si>
    <t>Na kuli ziemskiej występuje
 7 kontynentów i 3 oceany. Ich udział w ogólnej powierzchni Ziemi nie jest jednakowy. Obejrzyj diagramy procentowe prezentujące rozkład lądów
i oceanów na kuli ziemskiej.</t>
  </si>
  <si>
    <t>Liczba możliwych do wyboru odpowiedzi :</t>
  </si>
  <si>
    <t>Jaki rodzaj programów TV lubisz oglądać ?</t>
  </si>
  <si>
    <t>Ile procent ankietowanych lubi oglądać programy informacyjne?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</si>
</sst>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0.0"/>
    <numFmt numFmtId="167" formatCode="#&quot; &quot;???/???"/>
    <numFmt numFmtId="168" formatCode="#&quot; &quot;??/16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72">
    <font>
      <sz val="12"/>
      <name val="Arial CE"/>
      <family val="0"/>
    </font>
    <font>
      <sz val="10"/>
      <color indexed="62"/>
      <name val="Arial CE"/>
      <family val="2"/>
    </font>
    <font>
      <sz val="12"/>
      <color indexed="62"/>
      <name val="Arial CE"/>
      <family val="2"/>
    </font>
    <font>
      <sz val="8"/>
      <color indexed="22"/>
      <name val="Arial CE"/>
      <family val="2"/>
    </font>
    <font>
      <b/>
      <sz val="12"/>
      <color indexed="62"/>
      <name val="Arial CE"/>
      <family val="2"/>
    </font>
    <font>
      <sz val="12"/>
      <color indexed="9"/>
      <name val="Arial CE"/>
      <family val="2"/>
    </font>
    <font>
      <sz val="9"/>
      <color indexed="62"/>
      <name val="Arial CE"/>
      <family val="2"/>
    </font>
    <font>
      <sz val="10"/>
      <name val="Arial CE"/>
      <family val="2"/>
    </font>
    <font>
      <sz val="9.5"/>
      <name val="Arial CE"/>
      <family val="2"/>
    </font>
    <font>
      <sz val="8"/>
      <color indexed="44"/>
      <name val="Arial CE"/>
      <family val="2"/>
    </font>
    <font>
      <sz val="8"/>
      <name val="Arial CE"/>
      <family val="2"/>
    </font>
    <font>
      <sz val="12"/>
      <color indexed="22"/>
      <name val="Arial CE"/>
      <family val="2"/>
    </font>
    <font>
      <sz val="8"/>
      <color indexed="54"/>
      <name val="Arial CE"/>
      <family val="2"/>
    </font>
    <font>
      <sz val="8"/>
      <color indexed="49"/>
      <name val="Arial CE"/>
      <family val="2"/>
    </font>
    <font>
      <sz val="8"/>
      <color indexed="52"/>
      <name val="Arial CE"/>
      <family val="2"/>
    </font>
    <font>
      <sz val="8"/>
      <color indexed="57"/>
      <name val="Arial CE"/>
      <family val="2"/>
    </font>
    <font>
      <sz val="8"/>
      <color indexed="14"/>
      <name val="Arial CE"/>
      <family val="2"/>
    </font>
    <font>
      <sz val="8"/>
      <color indexed="48"/>
      <name val="Arial CE"/>
      <family val="2"/>
    </font>
    <font>
      <sz val="8"/>
      <name val="Tahoma"/>
      <family val="2"/>
    </font>
    <font>
      <sz val="8"/>
      <color indexed="10"/>
      <name val="Arial CE"/>
      <family val="2"/>
    </font>
    <font>
      <sz val="11"/>
      <color indexed="62"/>
      <name val="Arial CE"/>
      <family val="2"/>
    </font>
    <font>
      <sz val="12"/>
      <color indexed="10"/>
      <name val="Arial CE"/>
      <family val="2"/>
    </font>
    <font>
      <sz val="9"/>
      <color indexed="22"/>
      <name val="Arial CE"/>
      <family val="2"/>
    </font>
    <font>
      <sz val="10"/>
      <color indexed="54"/>
      <name val="Arial CE"/>
      <family val="2"/>
    </font>
    <font>
      <sz val="12"/>
      <color indexed="54"/>
      <name val="Arial CE"/>
      <family val="2"/>
    </font>
    <font>
      <sz val="10"/>
      <color indexed="14"/>
      <name val="Arial CE"/>
      <family val="2"/>
    </font>
    <font>
      <sz val="16.25"/>
      <name val="Arial CE"/>
      <family val="0"/>
    </font>
    <font>
      <sz val="10.25"/>
      <name val="Arial CE"/>
      <family val="2"/>
    </font>
    <font>
      <b/>
      <sz val="12"/>
      <color indexed="12"/>
      <name val="Arial CE"/>
      <family val="2"/>
    </font>
    <font>
      <b/>
      <sz val="16"/>
      <color indexed="62"/>
      <name val="Arial CE"/>
      <family val="2"/>
    </font>
    <font>
      <b/>
      <sz val="16"/>
      <color indexed="48"/>
      <name val="Arial CE"/>
      <family val="2"/>
    </font>
    <font>
      <b/>
      <sz val="12"/>
      <color indexed="48"/>
      <name val="Arial CE"/>
      <family val="2"/>
    </font>
    <font>
      <b/>
      <sz val="16"/>
      <color indexed="18"/>
      <name val="Arial CE"/>
      <family val="2"/>
    </font>
    <font>
      <sz val="12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22"/>
      <name val="Arial CE"/>
      <family val="2"/>
    </font>
    <font>
      <sz val="11"/>
      <name val="Arial CE"/>
      <family val="2"/>
    </font>
    <font>
      <b/>
      <sz val="10"/>
      <color indexed="54"/>
      <name val="Arial CE"/>
      <family val="2"/>
    </font>
    <font>
      <b/>
      <sz val="18"/>
      <color indexed="48"/>
      <name val="Arial CE"/>
      <family val="2"/>
    </font>
    <font>
      <b/>
      <sz val="14"/>
      <color indexed="12"/>
      <name val="Arial CE"/>
      <family val="2"/>
    </font>
    <font>
      <sz val="12"/>
      <color indexed="12"/>
      <name val="Arial CE"/>
      <family val="2"/>
    </font>
    <font>
      <b/>
      <sz val="10"/>
      <color indexed="62"/>
      <name val="Arial CE"/>
      <family val="2"/>
    </font>
    <font>
      <sz val="10"/>
      <color indexed="55"/>
      <name val="Arial CE"/>
      <family val="2"/>
    </font>
    <font>
      <sz val="9"/>
      <color indexed="23"/>
      <name val="Arial CE"/>
      <family val="2"/>
    </font>
    <font>
      <sz val="4.75"/>
      <name val="Arial CE"/>
      <family val="0"/>
    </font>
    <font>
      <sz val="3.25"/>
      <name val="Arial CE"/>
      <family val="0"/>
    </font>
    <font>
      <sz val="10"/>
      <color indexed="23"/>
      <name val="Arial CE"/>
      <family val="2"/>
    </font>
    <font>
      <sz val="12"/>
      <color indexed="23"/>
      <name val="Arial CE"/>
      <family val="2"/>
    </font>
    <font>
      <b/>
      <sz val="12"/>
      <color indexed="18"/>
      <name val="Arial"/>
      <family val="2"/>
    </font>
    <font>
      <b/>
      <sz val="16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  <font>
      <b/>
      <sz val="14"/>
      <color indexed="62"/>
      <name val="Arial CE"/>
      <family val="2"/>
    </font>
    <font>
      <b/>
      <sz val="26"/>
      <color indexed="57"/>
      <name val="Wingdings"/>
      <family val="0"/>
    </font>
    <font>
      <b/>
      <sz val="26"/>
      <color indexed="10"/>
      <name val="Wingdings"/>
      <family val="0"/>
    </font>
    <font>
      <b/>
      <sz val="12"/>
      <color indexed="10"/>
      <name val="Arial CE"/>
      <family val="2"/>
    </font>
    <font>
      <b/>
      <sz val="10"/>
      <color indexed="57"/>
      <name val="Arial CE"/>
      <family val="2"/>
    </font>
    <font>
      <sz val="9"/>
      <color indexed="54"/>
      <name val="Arial CE"/>
      <family val="2"/>
    </font>
    <font>
      <b/>
      <sz val="12"/>
      <color indexed="54"/>
      <name val="Arial CE"/>
      <family val="2"/>
    </font>
    <font>
      <sz val="11"/>
      <color indexed="9"/>
      <name val="Arial CE"/>
      <family val="2"/>
    </font>
    <font>
      <sz val="36"/>
      <color indexed="62"/>
      <name val="Wingdings"/>
      <family val="0"/>
    </font>
    <font>
      <b/>
      <sz val="20"/>
      <color indexed="62"/>
      <name val="Arial CE"/>
      <family val="2"/>
    </font>
    <font>
      <b/>
      <sz val="18"/>
      <color indexed="62"/>
      <name val="Arial CE"/>
      <family val="2"/>
    </font>
    <font>
      <sz val="12"/>
      <color indexed="14"/>
      <name val="Arial CE"/>
      <family val="2"/>
    </font>
    <font>
      <sz val="16"/>
      <name val="Arial CE"/>
      <family val="2"/>
    </font>
    <font>
      <sz val="36"/>
      <color indexed="9"/>
      <name val="Wingdings"/>
      <family val="0"/>
    </font>
    <font>
      <sz val="8"/>
      <color indexed="9"/>
      <name val="Arial CE"/>
      <family val="2"/>
    </font>
    <font>
      <sz val="28"/>
      <color indexed="62"/>
      <name val="Wingdings"/>
      <family val="0"/>
    </font>
    <font>
      <b/>
      <sz val="10"/>
      <name val="Arial CE"/>
      <family val="0"/>
    </font>
    <font>
      <b/>
      <sz val="9"/>
      <color indexed="62"/>
      <name val="Arial CE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mediumGray">
        <fgColor indexed="9"/>
        <bgColor indexed="46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9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0" fillId="0" borderId="0" xfId="0" applyFont="1" applyFill="1" applyAlignment="1">
      <alignment horizontal="right" vertical="center"/>
    </xf>
    <xf numFmtId="0" fontId="47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/>
    </xf>
    <xf numFmtId="0" fontId="52" fillId="0" borderId="0" xfId="18" applyFont="1">
      <alignment/>
      <protection/>
    </xf>
    <xf numFmtId="0" fontId="7" fillId="0" borderId="0" xfId="18">
      <alignment/>
      <protection/>
    </xf>
    <xf numFmtId="0" fontId="53" fillId="0" borderId="0" xfId="18" applyFont="1" applyAlignment="1">
      <alignment vertical="top"/>
      <protection/>
    </xf>
    <xf numFmtId="0" fontId="2" fillId="0" borderId="0" xfId="18" applyFont="1" applyAlignment="1">
      <alignment vertical="center"/>
      <protection/>
    </xf>
    <xf numFmtId="0" fontId="7" fillId="0" borderId="0" xfId="18" applyAlignment="1">
      <alignment vertical="center"/>
      <protection/>
    </xf>
    <xf numFmtId="0" fontId="39" fillId="3" borderId="2" xfId="18" applyFont="1" applyFill="1" applyBorder="1" applyAlignment="1" applyProtection="1">
      <alignment horizontal="center"/>
      <protection/>
    </xf>
    <xf numFmtId="0" fontId="39" fillId="0" borderId="0" xfId="18" applyFont="1" applyFill="1" applyBorder="1" applyAlignment="1" applyProtection="1">
      <alignment horizontal="center"/>
      <protection/>
    </xf>
    <xf numFmtId="0" fontId="7" fillId="0" borderId="0" xfId="18" applyFill="1" applyBorder="1">
      <alignment/>
      <protection/>
    </xf>
    <xf numFmtId="0" fontId="2" fillId="0" borderId="0" xfId="18" applyFont="1">
      <alignment/>
      <protection/>
    </xf>
    <xf numFmtId="0" fontId="7" fillId="0" borderId="0" xfId="18" applyFill="1">
      <alignment/>
      <protection/>
    </xf>
    <xf numFmtId="0" fontId="4" fillId="3" borderId="0" xfId="18" applyFont="1" applyFill="1" applyBorder="1" applyAlignment="1" applyProtection="1">
      <alignment horizontal="center" vertical="center" wrapText="1"/>
      <protection locked="0"/>
    </xf>
    <xf numFmtId="0" fontId="2" fillId="0" borderId="0" xfId="18" applyFont="1" applyAlignment="1">
      <alignment horizontal="left"/>
      <protection/>
    </xf>
    <xf numFmtId="0" fontId="4" fillId="0" borderId="0" xfId="18" applyFont="1" applyAlignment="1">
      <alignment horizontal="right" vertical="top"/>
      <protection/>
    </xf>
    <xf numFmtId="0" fontId="54" fillId="0" borderId="0" xfId="18" applyFont="1">
      <alignment/>
      <protection/>
    </xf>
    <xf numFmtId="0" fontId="2" fillId="0" borderId="0" xfId="18" applyFont="1" applyAlignment="1">
      <alignment horizontal="left" wrapText="1"/>
      <protection/>
    </xf>
    <xf numFmtId="0" fontId="55" fillId="0" borderId="0" xfId="18" applyFont="1">
      <alignment/>
      <protection/>
    </xf>
    <xf numFmtId="0" fontId="28" fillId="0" borderId="0" xfId="18" applyFont="1">
      <alignment/>
      <protection/>
    </xf>
    <xf numFmtId="0" fontId="1" fillId="0" borderId="0" xfId="18" applyFont="1">
      <alignment/>
      <protection/>
    </xf>
    <xf numFmtId="0" fontId="20" fillId="0" borderId="0" xfId="0" applyFont="1" applyAlignment="1">
      <alignment horizontal="center" vertical="center" wrapText="1"/>
    </xf>
    <xf numFmtId="0" fontId="58" fillId="4" borderId="3" xfId="0" applyFont="1" applyFill="1" applyBorder="1" applyAlignment="1">
      <alignment/>
    </xf>
    <xf numFmtId="0" fontId="46" fillId="4" borderId="4" xfId="0" applyFont="1" applyFill="1" applyBorder="1" applyAlignment="1">
      <alignment/>
    </xf>
    <xf numFmtId="0" fontId="47" fillId="4" borderId="4" xfId="0" applyFont="1" applyFill="1" applyBorder="1" applyAlignment="1">
      <alignment/>
    </xf>
    <xf numFmtId="0" fontId="24" fillId="4" borderId="4" xfId="0" applyFont="1" applyFill="1" applyBorder="1" applyAlignment="1">
      <alignment/>
    </xf>
    <xf numFmtId="0" fontId="24" fillId="4" borderId="5" xfId="0" applyFont="1" applyFill="1" applyBorder="1" applyAlignment="1">
      <alignment/>
    </xf>
    <xf numFmtId="0" fontId="24" fillId="4" borderId="6" xfId="0" applyFont="1" applyFill="1" applyBorder="1" applyAlignment="1">
      <alignment/>
    </xf>
    <xf numFmtId="0" fontId="43" fillId="4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58" fillId="4" borderId="0" xfId="0" applyFont="1" applyFill="1" applyBorder="1" applyAlignment="1">
      <alignment horizont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52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4" borderId="8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23" fillId="4" borderId="4" xfId="0" applyFont="1" applyFill="1" applyBorder="1" applyAlignment="1">
      <alignment/>
    </xf>
    <xf numFmtId="0" fontId="23" fillId="4" borderId="6" xfId="0" applyFont="1" applyFill="1" applyBorder="1" applyAlignment="1">
      <alignment horizontal="right"/>
    </xf>
    <xf numFmtId="0" fontId="58" fillId="4" borderId="0" xfId="0" applyFont="1" applyFill="1" applyBorder="1" applyAlignment="1">
      <alignment/>
    </xf>
    <xf numFmtId="0" fontId="58" fillId="4" borderId="9" xfId="0" applyFont="1" applyFill="1" applyBorder="1" applyAlignment="1">
      <alignment horizontal="center"/>
    </xf>
    <xf numFmtId="0" fontId="58" fillId="4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55" fillId="0" borderId="0" xfId="0" applyFont="1" applyAlignment="1">
      <alignment horizontal="left" wrapText="1"/>
    </xf>
    <xf numFmtId="0" fontId="4" fillId="3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0" fillId="5" borderId="11" xfId="0" applyFill="1" applyBorder="1" applyAlignment="1">
      <alignment/>
    </xf>
    <xf numFmtId="0" fontId="22" fillId="5" borderId="12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37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2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25" fillId="4" borderId="18" xfId="0" applyFont="1" applyFill="1" applyBorder="1" applyAlignment="1">
      <alignment/>
    </xf>
    <xf numFmtId="0" fontId="4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 horizontal="left" vertical="center"/>
    </xf>
    <xf numFmtId="0" fontId="24" fillId="4" borderId="3" xfId="0" applyFont="1" applyFill="1" applyBorder="1" applyAlignment="1">
      <alignment/>
    </xf>
    <xf numFmtId="0" fontId="24" fillId="4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left"/>
    </xf>
    <xf numFmtId="0" fontId="24" fillId="4" borderId="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4" fillId="3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64" fillId="5" borderId="19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5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18" applyFont="1" applyFill="1" applyBorder="1" applyAlignment="1" applyProtection="1">
      <alignment horizontal="left"/>
      <protection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6" fillId="0" borderId="0" xfId="0" applyFont="1" applyAlignment="1">
      <alignment horizontal="left"/>
    </xf>
    <xf numFmtId="0" fontId="5" fillId="0" borderId="0" xfId="0" applyFont="1" applyAlignment="1">
      <alignment/>
    </xf>
    <xf numFmtId="0" fontId="67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 quotePrefix="1">
      <alignment/>
    </xf>
    <xf numFmtId="0" fontId="68" fillId="0" borderId="0" xfId="0" applyFont="1" applyAlignment="1">
      <alignment horizontal="center" vertical="center"/>
    </xf>
    <xf numFmtId="0" fontId="2" fillId="0" borderId="0" xfId="18" applyFont="1" applyAlignment="1">
      <alignment horizontal="right"/>
      <protection/>
    </xf>
    <xf numFmtId="0" fontId="2" fillId="0" borderId="0" xfId="18" applyFont="1" applyAlignment="1">
      <alignment horizontal="right" vertical="top"/>
      <protection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33" fillId="0" borderId="0" xfId="0" applyFont="1" applyBorder="1" applyAlignment="1">
      <alignment horizontal="center"/>
    </xf>
    <xf numFmtId="49" fontId="31" fillId="3" borderId="0" xfId="0" applyNumberFormat="1" applyFont="1" applyFill="1" applyAlignment="1" applyProtection="1">
      <alignment horizontal="left"/>
      <protection locked="0"/>
    </xf>
    <xf numFmtId="49" fontId="31" fillId="0" borderId="0" xfId="0" applyNumberFormat="1" applyFont="1" applyAlignment="1" applyProtection="1">
      <alignment horizontal="left"/>
      <protection/>
    </xf>
    <xf numFmtId="0" fontId="4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/>
    </xf>
    <xf numFmtId="0" fontId="24" fillId="5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57" fillId="7" borderId="0" xfId="18" applyFont="1" applyFill="1" applyAlignment="1">
      <alignment horizontal="center" vertical="center"/>
      <protection/>
    </xf>
    <xf numFmtId="0" fontId="2" fillId="0" borderId="0" xfId="18" applyFont="1" applyAlignment="1">
      <alignment vertical="center" wrapText="1"/>
      <protection/>
    </xf>
    <xf numFmtId="0" fontId="7" fillId="0" borderId="0" xfId="18" applyAlignment="1">
      <alignment vertical="center" wrapText="1"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 applyAlignment="1">
      <alignment horizontal="left" vertical="top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Hyperlink" xfId="17"/>
    <cellStyle name="Normalny_Dodawanie liczb całkowitych" xfId="18"/>
    <cellStyle name="Followed Hyperlink" xfId="19"/>
    <cellStyle name="Percent" xfId="20"/>
    <cellStyle name="Currency" xfId="21"/>
    <cellStyle name="Currency [0]" xfId="22"/>
  </cellStyles>
  <dxfs count="15">
    <dxf>
      <fill>
        <patternFill patternType="solid">
          <fgColor rgb="FFFFFFFF"/>
          <bgColor rgb="FFCCFFCC"/>
        </patternFill>
      </fill>
      <border/>
    </dxf>
    <dxf>
      <fill>
        <patternFill patternType="solid">
          <fgColor rgb="FFFFFFFF"/>
          <bgColor rgb="FF99CCFF"/>
        </patternFill>
      </fill>
      <border/>
    </dxf>
    <dxf>
      <fill>
        <patternFill patternType="solid">
          <fgColor rgb="FFFFFFFF"/>
          <bgColor rgb="FFFFFF99"/>
        </patternFill>
      </fill>
      <border/>
    </dxf>
    <dxf>
      <font>
        <color rgb="FF339966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339966"/>
      </font>
      <border/>
    </dxf>
    <dxf>
      <font>
        <color rgb="FF666699"/>
      </font>
      <fill>
        <patternFill patternType="none">
          <bgColor indexed="65"/>
        </patternFill>
      </fill>
      <border/>
    </dxf>
    <dxf>
      <font>
        <color rgb="FF666699"/>
      </font>
      <border/>
    </dxf>
    <dxf>
      <fill>
        <patternFill patternType="mediumGray">
          <fgColor rgb="FFFFFFFF"/>
          <bgColor rgb="FF99CCFF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99CCFF"/>
        </patternFill>
      </fill>
      <border/>
    </dxf>
    <dxf>
      <font>
        <b/>
        <i val="0"/>
        <color rgb="FFCC99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CC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99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val>
            <c:numRef>
              <c:f>Arkusz1!$A$5:$A$10</c:f>
              <c:numCache/>
            </c:numRef>
          </c:val>
        </c:ser>
        <c:axId val="20804531"/>
        <c:axId val="34241968"/>
      </c:barChart>
      <c:catAx>
        <c:axId val="2080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1968"/>
        <c:crosses val="autoZero"/>
        <c:auto val="1"/>
        <c:lblOffset val="100"/>
        <c:noMultiLvlLbl val="0"/>
      </c:catAx>
      <c:valAx>
        <c:axId val="34241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0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Arkusz1!$A$5:$A$10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333399"/>
      </a:solidFill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75"/>
          <c:y val="0.07775"/>
          <c:w val="0.6825"/>
          <c:h val="0.514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3175">
                <a:solidFill>
                  <a:srgbClr val="FF99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3366FF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175">
                <a:solidFill>
                  <a:srgbClr val="3366FF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3175">
                <a:solidFill>
                  <a:srgbClr val="339966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Arkusz4!$A$3:$A$8</c:f>
              <c:strCache/>
            </c:strRef>
          </c:cat>
          <c:val>
            <c:numRef>
              <c:f>Arkusz4!$D$3:$D$8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75"/>
          <c:y val="0.735"/>
        </c:manualLayout>
      </c:layout>
      <c:overlay val="0"/>
      <c:spPr>
        <a:ln w="3175">
          <a:solidFill>
            <a:srgbClr val="33CCCC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"/>
          <c:w val="0.945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CC99FF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solidFill>
                  <a:srgbClr val="333399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Arkusz3!$A$3:$A$8</c:f>
              <c:strCache/>
            </c:strRef>
          </c:cat>
          <c:val>
            <c:numRef>
              <c:f>Arkusz3!$D$3:$D$8</c:f>
              <c:numCache/>
            </c:numRef>
          </c:val>
        </c:ser>
        <c:gapWidth val="40"/>
        <c:axId val="47992689"/>
        <c:axId val="1213510"/>
      </c:barChart>
      <c:catAx>
        <c:axId val="4799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defRPr>
            </a:pPr>
          </a:p>
        </c:txPr>
        <c:crossAx val="1213510"/>
        <c:crosses val="autoZero"/>
        <c:auto val="0"/>
        <c:lblOffset val="100"/>
        <c:noMultiLvlLbl val="0"/>
      </c:catAx>
      <c:valAx>
        <c:axId val="1213510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defRPr>
            </a:pPr>
          </a:p>
        </c:txPr>
        <c:crossAx val="47992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Procent osób oglądających dany typ programów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7375"/>
          <c:w val="0.99175"/>
          <c:h val="0.786"/>
        </c:manualLayout>
      </c:layout>
      <c:barChart>
        <c:barDir val="col"/>
        <c:grouping val="clustered"/>
        <c:varyColors val="1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3175">
                <a:solidFill>
                  <a:srgbClr val="666699"/>
                </a:solidFill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3175">
                <a:solidFill>
                  <a:srgbClr val="FFFF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solidFill>
                  <a:srgbClr val="339966"/>
                </a:solidFill>
              </a:ln>
            </c:spPr>
          </c:dPt>
          <c:dPt>
            <c:idx val="4"/>
            <c:invertIfNegative val="0"/>
            <c:spPr>
              <a:solidFill>
                <a:srgbClr val="FF99CC"/>
              </a:solidFill>
              <a:ln w="3175">
                <a:solidFill>
                  <a:srgbClr val="FF00FF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solidFill>
                  <a:srgbClr val="3366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Arkusz6!$A$8:$A$13</c:f>
              <c:strCache/>
            </c:strRef>
          </c:cat>
          <c:val>
            <c:numRef>
              <c:f>Arkusz6!$B$8:$B$13</c:f>
              <c:numCache/>
            </c:numRef>
          </c:val>
        </c:ser>
        <c:gapWidth val="50"/>
        <c:axId val="25483711"/>
        <c:axId val="65395884"/>
      </c:barChart>
      <c:catAx>
        <c:axId val="2548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defRPr>
            </a:pPr>
          </a:p>
        </c:txPr>
        <c:crossAx val="65395884"/>
        <c:crosses val="autoZero"/>
        <c:auto val="1"/>
        <c:lblOffset val="100"/>
        <c:noMultiLvlLbl val="0"/>
      </c:catAx>
      <c:valAx>
        <c:axId val="65395884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one"/>
        <c:spPr>
          <a:ln w="3175">
            <a:noFill/>
          </a:ln>
        </c:spPr>
        <c:crossAx val="25483711"/>
        <c:crossesAt val="1"/>
        <c:crossBetween val="between"/>
        <c:dispUnits/>
        <c:majorUnit val="0.05"/>
        <c:minorUnit val="0.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Popularność czasopism wśród młodzieży</a:t>
            </a:r>
          </a:p>
        </c:rich>
      </c:tx>
      <c:layout>
        <c:manualLayout>
          <c:xMode val="factor"/>
          <c:yMode val="factor"/>
          <c:x val="-0.1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3"/>
          <c:w val="0.767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Arkusz7!$C$1</c:f>
              <c:strCache>
                <c:ptCount val="1"/>
                <c:pt idx="0">
                  <c:v>dziewczynki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66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Arkusz7!$E$2:$E$6</c:f>
              <c:strCache/>
            </c:strRef>
          </c:cat>
          <c:val>
            <c:numRef>
              <c:f>Arkusz7!$C$2:$C$6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Arkusz7!$D$1</c:f>
              <c:strCache>
                <c:ptCount val="1"/>
                <c:pt idx="0">
                  <c:v>chłopcy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Arkusz7!$E$2:$E$6</c:f>
              <c:strCache/>
            </c:strRef>
          </c:cat>
          <c:val>
            <c:numRef>
              <c:f>Arkusz7!$D$2:$D$6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5"/>
        <c:axId val="31136285"/>
        <c:axId val="49882210"/>
      </c:barChart>
      <c:catAx>
        <c:axId val="31136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</a:p>
        </c:txPr>
        <c:crossAx val="49882210"/>
        <c:crosses val="autoZero"/>
        <c:auto val="1"/>
        <c:lblOffset val="100"/>
        <c:noMultiLvlLbl val="0"/>
      </c:catAx>
      <c:valAx>
        <c:axId val="498822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36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3366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339966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3725"/>
          <c:y val="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1"/>
          <c:y val="0.1385"/>
          <c:w val="0.98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Arkusz8!$C$4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FF00FF"/>
                </a:solidFill>
              </a:ln>
            </c:spPr>
          </c:dPt>
          <c:dPt>
            <c:idx val="2"/>
            <c:invertIfNegative val="0"/>
            <c:spPr>
              <a:solidFill>
                <a:srgbClr val="CC99FF"/>
              </a:solidFill>
              <a:ln w="12700">
                <a:solidFill>
                  <a:srgbClr val="80008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FFCC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invertIfNegative val="0"/>
            <c:spPr>
              <a:solidFill>
                <a:srgbClr val="FFCC99"/>
              </a:solidFill>
              <a:ln w="127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Arkusz8!$J$4:$J$5</c:f>
              <c:numCache>
                <c:ptCount val="2"/>
              </c:numCache>
            </c:numRef>
          </c:cat>
          <c:val>
            <c:numRef>
              <c:f>Arkusz8!$L$4:$L$5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0893451"/>
        <c:axId val="53456104"/>
      </c:barChart>
      <c:catAx>
        <c:axId val="40893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defRPr>
            </a:pPr>
          </a:p>
        </c:txPr>
        <c:crossAx val="53456104"/>
        <c:crosses val="autoZero"/>
        <c:auto val="1"/>
        <c:lblOffset val="100"/>
        <c:noMultiLvlLbl val="0"/>
      </c:catAx>
      <c:valAx>
        <c:axId val="53456104"/>
        <c:scaling>
          <c:orientation val="minMax"/>
          <c:max val="1"/>
        </c:scaling>
        <c:axPos val="l"/>
        <c:majorGridlines>
          <c:spPr>
            <a:ln w="3175">
              <a:solidFill>
                <a:srgbClr val="333399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defRPr>
            </a:pPr>
          </a:p>
        </c:txPr>
        <c:crossAx val="40893451"/>
        <c:crossesAt val="1"/>
        <c:crossBetween val="between"/>
        <c:dispUnits/>
      </c:valAx>
      <c:spPr>
        <a:noFill/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1"/>
          <c:y val="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111"/>
          <c:y val="0.18925"/>
          <c:w val="0.46075"/>
          <c:h val="0.72375"/>
        </c:manualLayout>
      </c:layout>
      <c:pieChart>
        <c:varyColors val="1"/>
        <c:ser>
          <c:idx val="0"/>
          <c:order val="0"/>
          <c:tx>
            <c:strRef>
              <c:f>Arkusz8!$C$4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CC"/>
              </a:solidFill>
              <a:ln w="127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Ref>
              <c:f>Arkusz8!$J$4:$J$5</c:f>
              <c:numCache>
                <c:ptCount val="2"/>
              </c:numCache>
            </c:numRef>
          </c:cat>
          <c:val>
            <c:numRef>
              <c:f>Arkusz8!$L$4:$L$5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75"/>
          <c:y val="0.27475"/>
          <c:w val="0.21425"/>
          <c:h val="0.2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Udział lądów oraz mórz i oceanów w powierzchni Ziemi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view3D>
      <c:rotX val="10"/>
      <c:hPercent val="50"/>
      <c:rotY val="90"/>
      <c:depthPercent val="100"/>
      <c:rAngAx val="1"/>
    </c:view3D>
    <c:plotArea>
      <c:layout>
        <c:manualLayout>
          <c:xMode val="edge"/>
          <c:yMode val="edge"/>
          <c:x val="0.10125"/>
          <c:y val="0.093"/>
          <c:w val="0.80575"/>
          <c:h val="0.7155"/>
        </c:manualLayout>
      </c:layout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noFill/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Pt>
            <c:idx val="7"/>
            <c:spPr>
              <a:solidFill>
                <a:srgbClr val="CCFFCC"/>
              </a:solidFill>
            </c:spPr>
          </c:dPt>
          <c:dPt>
            <c:idx val="8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6666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Arkusz11!$K$3:$K$4</c:f>
              <c:strCache/>
            </c:strRef>
          </c:cat>
          <c:val>
            <c:numRef>
              <c:f>Arkusz11!$L$3:$L$4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75"/>
          <c:y val="0.83225"/>
          <c:w val="0.9482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10"/>
  <sheetViews>
    <sheetView workbookViewId="0" zoomScale="73"/>
  </sheetViews>
  <pageMargins left="0.75" right="0.75" top="1" bottom="1" header="0.5" footer="0.5"/>
  <pageSetup horizontalDpi="2400" verticalDpi="2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Wykres1"/>
  <sheetViews>
    <sheetView workbookViewId="0" zoomScale="7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2.emf" /><Relationship Id="rId4" Type="http://schemas.openxmlformats.org/officeDocument/2006/relationships/image" Target="../media/image44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7.wmf" /><Relationship Id="rId2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15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40.emf" /><Relationship Id="rId6" Type="http://schemas.openxmlformats.org/officeDocument/2006/relationships/image" Target="../media/image44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8.emf" /><Relationship Id="rId3" Type="http://schemas.openxmlformats.org/officeDocument/2006/relationships/image" Target="../media/image41.emf" /><Relationship Id="rId4" Type="http://schemas.openxmlformats.org/officeDocument/2006/relationships/image" Target="../media/image7.emf" /><Relationship Id="rId5" Type="http://schemas.openxmlformats.org/officeDocument/2006/relationships/image" Target="../media/image39.emf" /><Relationship Id="rId6" Type="http://schemas.openxmlformats.org/officeDocument/2006/relationships/image" Target="../media/image42.emf" /><Relationship Id="rId7" Type="http://schemas.openxmlformats.org/officeDocument/2006/relationships/image" Target="../media/image21.emf" /><Relationship Id="rId8" Type="http://schemas.openxmlformats.org/officeDocument/2006/relationships/image" Target="../media/image43.emf" /><Relationship Id="rId9" Type="http://schemas.openxmlformats.org/officeDocument/2006/relationships/image" Target="../media/image45.emf" /><Relationship Id="rId10" Type="http://schemas.openxmlformats.org/officeDocument/2006/relationships/image" Target="../media/image10.emf" /><Relationship Id="rId11" Type="http://schemas.openxmlformats.org/officeDocument/2006/relationships/image" Target="../media/image44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46.emf" /><Relationship Id="rId3" Type="http://schemas.openxmlformats.org/officeDocument/2006/relationships/image" Target="../media/image19.emf" /><Relationship Id="rId4" Type="http://schemas.openxmlformats.org/officeDocument/2006/relationships/image" Target="../media/image3.emf" /><Relationship Id="rId5" Type="http://schemas.openxmlformats.org/officeDocument/2006/relationships/image" Target="../media/image4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8.emf" /><Relationship Id="rId3" Type="http://schemas.openxmlformats.org/officeDocument/2006/relationships/image" Target="../media/image37.emf" /><Relationship Id="rId4" Type="http://schemas.openxmlformats.org/officeDocument/2006/relationships/image" Target="../media/image4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Relationship Id="rId3" Type="http://schemas.openxmlformats.org/officeDocument/2006/relationships/image" Target="../media/image22.emf" /><Relationship Id="rId4" Type="http://schemas.openxmlformats.org/officeDocument/2006/relationships/image" Target="../media/image1.emf" /><Relationship Id="rId5" Type="http://schemas.openxmlformats.org/officeDocument/2006/relationships/image" Target="../media/image16.emf" /><Relationship Id="rId6" Type="http://schemas.openxmlformats.org/officeDocument/2006/relationships/image" Target="../media/image24.emf" /><Relationship Id="rId7" Type="http://schemas.openxmlformats.org/officeDocument/2006/relationships/image" Target="../media/image4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9.emf" /><Relationship Id="rId3" Type="http://schemas.openxmlformats.org/officeDocument/2006/relationships/image" Target="../media/image5.emf" /><Relationship Id="rId4" Type="http://schemas.openxmlformats.org/officeDocument/2006/relationships/image" Target="../media/image26.emf" /><Relationship Id="rId5" Type="http://schemas.openxmlformats.org/officeDocument/2006/relationships/image" Target="../media/image16.emf" /><Relationship Id="rId6" Type="http://schemas.openxmlformats.org/officeDocument/2006/relationships/image" Target="../media/image11.emf" /><Relationship Id="rId7" Type="http://schemas.openxmlformats.org/officeDocument/2006/relationships/image" Target="../media/image4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7.emf" /><Relationship Id="rId3" Type="http://schemas.openxmlformats.org/officeDocument/2006/relationships/image" Target="../media/image30.emf" /><Relationship Id="rId4" Type="http://schemas.openxmlformats.org/officeDocument/2006/relationships/image" Target="../media/image13.emf" /><Relationship Id="rId5" Type="http://schemas.openxmlformats.org/officeDocument/2006/relationships/image" Target="../media/image16.emf" /><Relationship Id="rId6" Type="http://schemas.openxmlformats.org/officeDocument/2006/relationships/image" Target="../media/image44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1.emf" /><Relationship Id="rId3" Type="http://schemas.openxmlformats.org/officeDocument/2006/relationships/image" Target="../media/image35.emf" /><Relationship Id="rId4" Type="http://schemas.openxmlformats.org/officeDocument/2006/relationships/image" Target="../media/image20.emf" /><Relationship Id="rId5" Type="http://schemas.openxmlformats.org/officeDocument/2006/relationships/image" Target="../media/image16.emf" /><Relationship Id="rId6" Type="http://schemas.openxmlformats.org/officeDocument/2006/relationships/image" Target="../media/image44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34.emf" /><Relationship Id="rId3" Type="http://schemas.openxmlformats.org/officeDocument/2006/relationships/image" Target="../media/image28.emf" /><Relationship Id="rId4" Type="http://schemas.openxmlformats.org/officeDocument/2006/relationships/image" Target="../media/image17.emf" /><Relationship Id="rId5" Type="http://schemas.openxmlformats.org/officeDocument/2006/relationships/image" Target="../media/image36.emf" /><Relationship Id="rId6" Type="http://schemas.openxmlformats.org/officeDocument/2006/relationships/image" Target="../media/image9.emf" /><Relationship Id="rId7" Type="http://schemas.openxmlformats.org/officeDocument/2006/relationships/image" Target="../media/image32.emf" /><Relationship Id="rId8" Type="http://schemas.openxmlformats.org/officeDocument/2006/relationships/image" Target="../media/image44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7.wmf" /><Relationship Id="rId2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7</xdr:row>
      <xdr:rowOff>142875</xdr:rowOff>
    </xdr:from>
    <xdr:to>
      <xdr:col>7</xdr:col>
      <xdr:colOff>523875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4714875" y="1838325"/>
        <a:ext cx="1676400" cy="102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10</xdr:row>
      <xdr:rowOff>57150</xdr:rowOff>
    </xdr:from>
    <xdr:to>
      <xdr:col>8</xdr:col>
      <xdr:colOff>752475</xdr:colOff>
      <xdr:row>15</xdr:row>
      <xdr:rowOff>57150</xdr:rowOff>
    </xdr:to>
    <xdr:graphicFrame>
      <xdr:nvGraphicFramePr>
        <xdr:cNvPr id="2" name="Chart 3"/>
        <xdr:cNvGraphicFramePr/>
      </xdr:nvGraphicFramePr>
      <xdr:xfrm>
        <a:off x="6315075" y="2143125"/>
        <a:ext cx="1143000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200025</xdr:colOff>
      <xdr:row>0</xdr:row>
      <xdr:rowOff>19050</xdr:rowOff>
    </xdr:from>
    <xdr:to>
      <xdr:col>9</xdr:col>
      <xdr:colOff>809625</xdr:colOff>
      <xdr:row>0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323850</xdr:rowOff>
    </xdr:from>
    <xdr:to>
      <xdr:col>7</xdr:col>
      <xdr:colOff>419100</xdr:colOff>
      <xdr:row>6</xdr:row>
      <xdr:rowOff>85725</xdr:rowOff>
    </xdr:to>
    <xdr:sp>
      <xdr:nvSpPr>
        <xdr:cNvPr id="4" name="AutoShape 17"/>
        <xdr:cNvSpPr>
          <a:spLocks/>
        </xdr:cNvSpPr>
      </xdr:nvSpPr>
      <xdr:spPr>
        <a:xfrm>
          <a:off x="1466850" y="323850"/>
          <a:ext cx="4819650" cy="1266825"/>
        </a:xfrm>
        <a:prstGeom prst="cloudCallout">
          <a:avLst>
            <a:gd name="adj1" fmla="val -27393"/>
            <a:gd name="adj2" fmla="val 112407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Diagramy procentowe.</a:t>
          </a:r>
        </a:p>
      </xdr:txBody>
    </xdr:sp>
    <xdr:clientData/>
  </xdr:twoCellAnchor>
  <xdr:twoCellAnchor editAs="oneCell">
    <xdr:from>
      <xdr:col>1</xdr:col>
      <xdr:colOff>704850</xdr:colOff>
      <xdr:row>10</xdr:row>
      <xdr:rowOff>123825</xdr:rowOff>
    </xdr:from>
    <xdr:to>
      <xdr:col>3</xdr:col>
      <xdr:colOff>561975</xdr:colOff>
      <xdr:row>20</xdr:row>
      <xdr:rowOff>142875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3050" y="2209800"/>
          <a:ext cx="15335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</cdr:y>
    </cdr:from>
    <cdr:to>
      <cdr:x>0.89275</cdr:x>
      <cdr:y>0.06575</cdr:y>
    </cdr:to>
    <cdr:pic macro="[0]!Wykres1.DrukujWykres">
      <cdr:nvPicPr>
        <cdr:cNvPr id="1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0" y="0"/>
          <a:ext cx="723900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333399"/>
          </a:solidFill>
          <a:headEnd type="none"/>
          <a:tailEnd type="none"/>
        </a:ln>
      </cdr:spPr>
    </cdr:pic>
  </cdr:relSizeAnchor>
  <cdr:relSizeAnchor xmlns:cdr="http://schemas.openxmlformats.org/drawingml/2006/chartDrawing">
    <cdr:from>
      <cdr:x>0.9085</cdr:x>
      <cdr:y>0</cdr:y>
    </cdr:from>
    <cdr:to>
      <cdr:x>0.98875</cdr:x>
      <cdr:y>0.07425</cdr:y>
    </cdr:to>
    <cdr:pic macro="[0]!Arkusz8.Ark7">
      <cdr:nvPicPr>
        <cdr:cNvPr id="2" name="Picture 10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8391525" y="0"/>
          <a:ext cx="742950" cy="428625"/>
        </a:xfrm>
        <a:prstGeom prst="rect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20</xdr:row>
      <xdr:rowOff>85725</xdr:rowOff>
    </xdr:from>
    <xdr:to>
      <xdr:col>2</xdr:col>
      <xdr:colOff>647700</xdr:colOff>
      <xdr:row>21</xdr:row>
      <xdr:rowOff>123825</xdr:rowOff>
    </xdr:to>
    <xdr:pic>
      <xdr:nvPicPr>
        <xdr:cNvPr id="1" name="SOption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20052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22</xdr:row>
      <xdr:rowOff>0</xdr:rowOff>
    </xdr:from>
    <xdr:to>
      <xdr:col>2</xdr:col>
      <xdr:colOff>590550</xdr:colOff>
      <xdr:row>24</xdr:row>
      <xdr:rowOff>28575</xdr:rowOff>
    </xdr:to>
    <xdr:pic>
      <xdr:nvPicPr>
        <xdr:cNvPr id="2" name="KOptio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4438650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1847850</xdr:colOff>
      <xdr:row>0</xdr:row>
      <xdr:rowOff>28575</xdr:rowOff>
    </xdr:from>
    <xdr:to>
      <xdr:col>9</xdr:col>
      <xdr:colOff>209550</xdr:colOff>
      <xdr:row>1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990600</xdr:colOff>
      <xdr:row>23</xdr:row>
      <xdr:rowOff>28575</xdr:rowOff>
    </xdr:from>
    <xdr:to>
      <xdr:col>9</xdr:col>
      <xdr:colOff>209550</xdr:colOff>
      <xdr:row>25</xdr:row>
      <xdr:rowOff>0</xdr:rowOff>
    </xdr:to>
    <xdr:pic>
      <xdr:nvPicPr>
        <xdr:cNvPr id="4" name="Koniec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4629150"/>
          <a:ext cx="2314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12</xdr:row>
      <xdr:rowOff>28575</xdr:rowOff>
    </xdr:from>
    <xdr:to>
      <xdr:col>8</xdr:col>
      <xdr:colOff>0</xdr:colOff>
      <xdr:row>12</xdr:row>
      <xdr:rowOff>381000</xdr:rowOff>
    </xdr:to>
    <xdr:pic>
      <xdr:nvPicPr>
        <xdr:cNvPr id="5" name="ZapiszCommand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234315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13</xdr:row>
      <xdr:rowOff>133350</xdr:rowOff>
    </xdr:from>
    <xdr:to>
      <xdr:col>8</xdr:col>
      <xdr:colOff>190500</xdr:colOff>
      <xdr:row>20</xdr:row>
      <xdr:rowOff>0</xdr:rowOff>
    </xdr:to>
    <xdr:sp>
      <xdr:nvSpPr>
        <xdr:cNvPr id="6" name="Ramka"/>
        <xdr:cNvSpPr>
          <a:spLocks/>
        </xdr:cNvSpPr>
      </xdr:nvSpPr>
      <xdr:spPr>
        <a:xfrm>
          <a:off x="4352925" y="2867025"/>
          <a:ext cx="3209925" cy="1247775"/>
        </a:xfrm>
        <a:prstGeom prst="cloudCallout">
          <a:avLst>
            <a:gd name="adj1" fmla="val -70791"/>
            <a:gd name="adj2" fmla="val -26337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Wybierz odpowiedź, kliknij DODAJ.</a:t>
          </a:r>
        </a:p>
      </xdr:txBody>
    </xdr:sp>
    <xdr:clientData/>
  </xdr:twoCellAnchor>
  <xdr:twoCellAnchor editAs="oneCell">
    <xdr:from>
      <xdr:col>3</xdr:col>
      <xdr:colOff>647700</xdr:colOff>
      <xdr:row>13</xdr:row>
      <xdr:rowOff>152400</xdr:rowOff>
    </xdr:from>
    <xdr:to>
      <xdr:col>3</xdr:col>
      <xdr:colOff>1771650</xdr:colOff>
      <xdr:row>23</xdr:row>
      <xdr:rowOff>66675</xdr:rowOff>
    </xdr:to>
    <xdr:pic>
      <xdr:nvPicPr>
        <xdr:cNvPr id="7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0" y="2886075"/>
          <a:ext cx="11239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8</xdr:col>
      <xdr:colOff>295275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38100" y="114300"/>
        <a:ext cx="54387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1162050</xdr:colOff>
      <xdr:row>0</xdr:row>
      <xdr:rowOff>19050</xdr:rowOff>
    </xdr:from>
    <xdr:to>
      <xdr:col>10</xdr:col>
      <xdr:colOff>57150</xdr:colOff>
      <xdr:row>2</xdr:row>
      <xdr:rowOff>123825</xdr:rowOff>
    </xdr:to>
    <xdr:pic>
      <xdr:nvPicPr>
        <xdr:cNvPr id="2" name="CommandButton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1905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19050</xdr:rowOff>
    </xdr:from>
    <xdr:to>
      <xdr:col>9</xdr:col>
      <xdr:colOff>1152525</xdr:colOff>
      <xdr:row>2</xdr:row>
      <xdr:rowOff>123825</xdr:rowOff>
    </xdr:to>
    <xdr:pic>
      <xdr:nvPicPr>
        <xdr:cNvPr id="3" name="CommandButton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9525</xdr:rowOff>
    </xdr:from>
    <xdr:to>
      <xdr:col>2</xdr:col>
      <xdr:colOff>9525</xdr:colOff>
      <xdr:row>18</xdr:row>
      <xdr:rowOff>171450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66750" y="4629150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9525</xdr:rowOff>
    </xdr:from>
    <xdr:to>
      <xdr:col>2</xdr:col>
      <xdr:colOff>647700</xdr:colOff>
      <xdr:row>18</xdr:row>
      <xdr:rowOff>171450</xdr:rowOff>
    </xdr:to>
    <xdr:pic>
      <xdr:nvPicPr>
        <xdr:cNvPr id="5" name="CommandButton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304925" y="4629150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9525</xdr:rowOff>
    </xdr:from>
    <xdr:to>
      <xdr:col>3</xdr:col>
      <xdr:colOff>638175</xdr:colOff>
      <xdr:row>18</xdr:row>
      <xdr:rowOff>171450</xdr:rowOff>
    </xdr:to>
    <xdr:pic>
      <xdr:nvPicPr>
        <xdr:cNvPr id="6" name="CommandButton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43100" y="4629150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638175</xdr:colOff>
      <xdr:row>18</xdr:row>
      <xdr:rowOff>161925</xdr:rowOff>
    </xdr:to>
    <xdr:pic>
      <xdr:nvPicPr>
        <xdr:cNvPr id="7" name="CommandButton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590800" y="4619625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638175</xdr:colOff>
      <xdr:row>18</xdr:row>
      <xdr:rowOff>161925</xdr:rowOff>
    </xdr:to>
    <xdr:pic>
      <xdr:nvPicPr>
        <xdr:cNvPr id="8" name="CommandButton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238500" y="4619625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638175</xdr:colOff>
      <xdr:row>18</xdr:row>
      <xdr:rowOff>161925</xdr:rowOff>
    </xdr:to>
    <xdr:pic>
      <xdr:nvPicPr>
        <xdr:cNvPr id="9" name="CommandButton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86200" y="4619625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495300</xdr:rowOff>
    </xdr:from>
    <xdr:to>
      <xdr:col>7</xdr:col>
      <xdr:colOff>638175</xdr:colOff>
      <xdr:row>18</xdr:row>
      <xdr:rowOff>152400</xdr:rowOff>
    </xdr:to>
    <xdr:pic>
      <xdr:nvPicPr>
        <xdr:cNvPr id="10" name="CommandButton7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533900" y="4610100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8</xdr:row>
      <xdr:rowOff>352425</xdr:rowOff>
    </xdr:from>
    <xdr:to>
      <xdr:col>9</xdr:col>
      <xdr:colOff>2419350</xdr:colOff>
      <xdr:row>13</xdr:row>
      <xdr:rowOff>200025</xdr:rowOff>
    </xdr:to>
    <xdr:sp>
      <xdr:nvSpPr>
        <xdr:cNvPr id="11" name="Ramka"/>
        <xdr:cNvSpPr>
          <a:spLocks/>
        </xdr:cNvSpPr>
      </xdr:nvSpPr>
      <xdr:spPr>
        <a:xfrm>
          <a:off x="6362700" y="2257425"/>
          <a:ext cx="1895475" cy="1438275"/>
        </a:xfrm>
        <a:prstGeom prst="cloudCallout">
          <a:avLst>
            <a:gd name="adj1" fmla="val -71787"/>
            <a:gd name="adj2" fmla="val 22847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Spróbuj sformułować kilka wniosków.
</a:t>
          </a:r>
        </a:p>
      </xdr:txBody>
    </xdr:sp>
    <xdr:clientData/>
  </xdr:twoCellAnchor>
  <xdr:twoCellAnchor editAs="oneCell">
    <xdr:from>
      <xdr:col>8</xdr:col>
      <xdr:colOff>190500</xdr:colOff>
      <xdr:row>11</xdr:row>
      <xdr:rowOff>219075</xdr:rowOff>
    </xdr:from>
    <xdr:to>
      <xdr:col>9</xdr:col>
      <xdr:colOff>514350</xdr:colOff>
      <xdr:row>16</xdr:row>
      <xdr:rowOff>419100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72100" y="3095625"/>
          <a:ext cx="971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16</xdr:row>
      <xdr:rowOff>371475</xdr:rowOff>
    </xdr:from>
    <xdr:to>
      <xdr:col>15</xdr:col>
      <xdr:colOff>657225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673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0</xdr:row>
      <xdr:rowOff>104775</xdr:rowOff>
    </xdr:from>
    <xdr:to>
      <xdr:col>13</xdr:col>
      <xdr:colOff>209550</xdr:colOff>
      <xdr:row>0</xdr:row>
      <xdr:rowOff>752475</xdr:rowOff>
    </xdr:to>
    <xdr:sp>
      <xdr:nvSpPr>
        <xdr:cNvPr id="2" name="AutoShape 3"/>
        <xdr:cNvSpPr>
          <a:spLocks/>
        </xdr:cNvSpPr>
      </xdr:nvSpPr>
      <xdr:spPr>
        <a:xfrm>
          <a:off x="3133725" y="104775"/>
          <a:ext cx="3190875" cy="647700"/>
        </a:xfrm>
        <a:prstGeom prst="cloudCallout">
          <a:avLst>
            <a:gd name="adj1" fmla="val -65564"/>
            <a:gd name="adj2" fmla="val -32351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Po przeczytaniu, kliknij w przycisk POWRÓT.</a:t>
          </a:r>
        </a:p>
      </xdr:txBody>
    </xdr:sp>
    <xdr:clientData/>
  </xdr:twoCellAnchor>
  <xdr:twoCellAnchor editAs="oneCell">
    <xdr:from>
      <xdr:col>13</xdr:col>
      <xdr:colOff>647700</xdr:colOff>
      <xdr:row>0</xdr:row>
      <xdr:rowOff>19050</xdr:rowOff>
    </xdr:from>
    <xdr:to>
      <xdr:col>16</xdr:col>
      <xdr:colOff>76200</xdr:colOff>
      <xdr:row>0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21</xdr:row>
      <xdr:rowOff>104775</xdr:rowOff>
    </xdr:from>
    <xdr:to>
      <xdr:col>8</xdr:col>
      <xdr:colOff>638175</xdr:colOff>
      <xdr:row>23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591300"/>
          <a:ext cx="200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</xdr:row>
      <xdr:rowOff>95250</xdr:rowOff>
    </xdr:from>
    <xdr:to>
      <xdr:col>9</xdr:col>
      <xdr:colOff>161925</xdr:colOff>
      <xdr:row>4</xdr:row>
      <xdr:rowOff>28575</xdr:rowOff>
    </xdr:to>
    <xdr:pic>
      <xdr:nvPicPr>
        <xdr:cNvPr id="5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12477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0</xdr:row>
      <xdr:rowOff>76200</xdr:rowOff>
    </xdr:from>
    <xdr:to>
      <xdr:col>6</xdr:col>
      <xdr:colOff>276225</xdr:colOff>
      <xdr:row>2</xdr:row>
      <xdr:rowOff>66675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85950" y="76200"/>
          <a:ext cx="676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104775</xdr:rowOff>
    </xdr:from>
    <xdr:to>
      <xdr:col>7</xdr:col>
      <xdr:colOff>152400</xdr:colOff>
      <xdr:row>4</xdr:row>
      <xdr:rowOff>247650</xdr:rowOff>
    </xdr:to>
    <xdr:sp>
      <xdr:nvSpPr>
        <xdr:cNvPr id="1" name="Rectangle 2"/>
        <xdr:cNvSpPr>
          <a:spLocks/>
        </xdr:cNvSpPr>
      </xdr:nvSpPr>
      <xdr:spPr>
        <a:xfrm>
          <a:off x="1495425" y="4953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104775</xdr:rowOff>
    </xdr:from>
    <xdr:to>
      <xdr:col>4</xdr:col>
      <xdr:colOff>47625</xdr:colOff>
      <xdr:row>4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733425" y="4953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1304925</xdr:colOff>
      <xdr:row>13</xdr:row>
      <xdr:rowOff>57150</xdr:rowOff>
    </xdr:from>
    <xdr:to>
      <xdr:col>12</xdr:col>
      <xdr:colOff>1457325</xdr:colOff>
      <xdr:row>14</xdr:row>
      <xdr:rowOff>0</xdr:rowOff>
    </xdr:to>
    <xdr:sp>
      <xdr:nvSpPr>
        <xdr:cNvPr id="3" name="Rectangle 8"/>
        <xdr:cNvSpPr>
          <a:spLocks/>
        </xdr:cNvSpPr>
      </xdr:nvSpPr>
      <xdr:spPr>
        <a:xfrm>
          <a:off x="3895725" y="3562350"/>
          <a:ext cx="161925" cy="142875"/>
        </a:xfrm>
        <a:prstGeom prst="rect">
          <a:avLst/>
        </a:prstGeom>
        <a:solidFill>
          <a:srgbClr val="99CC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1276350</xdr:colOff>
      <xdr:row>15</xdr:row>
      <xdr:rowOff>38100</xdr:rowOff>
    </xdr:from>
    <xdr:to>
      <xdr:col>12</xdr:col>
      <xdr:colOff>1438275</xdr:colOff>
      <xdr:row>15</xdr:row>
      <xdr:rowOff>180975</xdr:rowOff>
    </xdr:to>
    <xdr:sp>
      <xdr:nvSpPr>
        <xdr:cNvPr id="4" name="Rectangle 9"/>
        <xdr:cNvSpPr>
          <a:spLocks/>
        </xdr:cNvSpPr>
      </xdr:nvSpPr>
      <xdr:spPr>
        <a:xfrm>
          <a:off x="3867150" y="3943350"/>
          <a:ext cx="161925" cy="142875"/>
        </a:xfrm>
        <a:prstGeom prst="rect">
          <a:avLst/>
        </a:prstGeom>
        <a:solidFill>
          <a:srgbClr val="FFFF99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1304925</xdr:colOff>
      <xdr:row>11</xdr:row>
      <xdr:rowOff>19050</xdr:rowOff>
    </xdr:from>
    <xdr:to>
      <xdr:col>12</xdr:col>
      <xdr:colOff>1457325</xdr:colOff>
      <xdr:row>11</xdr:row>
      <xdr:rowOff>161925</xdr:rowOff>
    </xdr:to>
    <xdr:sp>
      <xdr:nvSpPr>
        <xdr:cNvPr id="5" name="Rectangle 10"/>
        <xdr:cNvSpPr>
          <a:spLocks/>
        </xdr:cNvSpPr>
      </xdr:nvSpPr>
      <xdr:spPr>
        <a:xfrm>
          <a:off x="3895725" y="3124200"/>
          <a:ext cx="161925" cy="142875"/>
        </a:xfrm>
        <a:prstGeom prst="rect">
          <a:avLst/>
        </a:prstGeom>
        <a:solidFill>
          <a:srgbClr val="CCFFCC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1295400</xdr:colOff>
      <xdr:row>17</xdr:row>
      <xdr:rowOff>19050</xdr:rowOff>
    </xdr:from>
    <xdr:to>
      <xdr:col>12</xdr:col>
      <xdr:colOff>1447800</xdr:colOff>
      <xdr:row>17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3886200" y="4324350"/>
          <a:ext cx="161925" cy="142875"/>
        </a:xfrm>
        <a:prstGeom prst="rect">
          <a:avLst/>
        </a:prstGeom>
        <a:solidFill>
          <a:srgbClr val="CC99FF">
            <a:alpha val="50000"/>
          </a:srgbClr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152400</xdr:colOff>
      <xdr:row>4</xdr:row>
      <xdr:rowOff>114300</xdr:rowOff>
    </xdr:from>
    <xdr:to>
      <xdr:col>12</xdr:col>
      <xdr:colOff>304800</xdr:colOff>
      <xdr:row>4</xdr:row>
      <xdr:rowOff>257175</xdr:rowOff>
    </xdr:to>
    <xdr:sp>
      <xdr:nvSpPr>
        <xdr:cNvPr id="7" name="Rectangle 12"/>
        <xdr:cNvSpPr>
          <a:spLocks/>
        </xdr:cNvSpPr>
      </xdr:nvSpPr>
      <xdr:spPr>
        <a:xfrm>
          <a:off x="2743200" y="50482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4</xdr:row>
      <xdr:rowOff>114300</xdr:rowOff>
    </xdr:from>
    <xdr:to>
      <xdr:col>13</xdr:col>
      <xdr:colOff>257175</xdr:colOff>
      <xdr:row>4</xdr:row>
      <xdr:rowOff>257175</xdr:rowOff>
    </xdr:to>
    <xdr:sp>
      <xdr:nvSpPr>
        <xdr:cNvPr id="8" name="Rectangle 13"/>
        <xdr:cNvSpPr>
          <a:spLocks/>
        </xdr:cNvSpPr>
      </xdr:nvSpPr>
      <xdr:spPr>
        <a:xfrm>
          <a:off x="4219575" y="50482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647700</xdr:colOff>
      <xdr:row>0</xdr:row>
      <xdr:rowOff>19050</xdr:rowOff>
    </xdr:from>
    <xdr:to>
      <xdr:col>18</xdr:col>
      <xdr:colOff>523875</xdr:colOff>
      <xdr:row>3</xdr:row>
      <xdr:rowOff>171450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0</xdr:row>
      <xdr:rowOff>19050</xdr:rowOff>
    </xdr:from>
    <xdr:to>
      <xdr:col>16</xdr:col>
      <xdr:colOff>638175</xdr:colOff>
      <xdr:row>3</xdr:row>
      <xdr:rowOff>171450</xdr:rowOff>
    </xdr:to>
    <xdr:pic>
      <xdr:nvPicPr>
        <xdr:cNvPr id="10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905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18</xdr:row>
      <xdr:rowOff>123825</xdr:rowOff>
    </xdr:from>
    <xdr:to>
      <xdr:col>18</xdr:col>
      <xdr:colOff>514350</xdr:colOff>
      <xdr:row>20</xdr:row>
      <xdr:rowOff>85725</xdr:rowOff>
    </xdr:to>
    <xdr:pic>
      <xdr:nvPicPr>
        <xdr:cNvPr id="11" name="ND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4629150"/>
          <a:ext cx="1990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6</xdr:row>
      <xdr:rowOff>295275</xdr:rowOff>
    </xdr:from>
    <xdr:to>
      <xdr:col>17</xdr:col>
      <xdr:colOff>514350</xdr:colOff>
      <xdr:row>8</xdr:row>
      <xdr:rowOff>371475</xdr:rowOff>
    </xdr:to>
    <xdr:sp textlink="$B$8">
      <xdr:nvSpPr>
        <xdr:cNvPr id="12" name="Ramka"/>
        <xdr:cNvSpPr>
          <a:spLocks/>
        </xdr:cNvSpPr>
      </xdr:nvSpPr>
      <xdr:spPr>
        <a:xfrm>
          <a:off x="3124200" y="1143000"/>
          <a:ext cx="4638675" cy="1352550"/>
        </a:xfrm>
        <a:prstGeom prst="cloudCallout">
          <a:avLst>
            <a:gd name="adj1" fmla="val -75287"/>
            <a:gd name="adj2" fmla="val -44365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Wśród uczniów przeprowadzono ankietę. Jej wyniki przedstawiono na wykresie. Ile procent uczniów udzieliło odpowiedzi:</a:t>
          </a:r>
        </a:p>
      </xdr:txBody>
    </xdr:sp>
    <xdr:clientData/>
  </xdr:twoCellAnchor>
  <xdr:twoCellAnchor editAs="oneCell">
    <xdr:from>
      <xdr:col>4</xdr:col>
      <xdr:colOff>95250</xdr:colOff>
      <xdr:row>6</xdr:row>
      <xdr:rowOff>190500</xdr:rowOff>
    </xdr:from>
    <xdr:to>
      <xdr:col>9</xdr:col>
      <xdr:colOff>152400</xdr:colOff>
      <xdr:row>8</xdr:row>
      <xdr:rowOff>457200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1038225"/>
          <a:ext cx="11525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161925</xdr:rowOff>
    </xdr:from>
    <xdr:to>
      <xdr:col>4</xdr:col>
      <xdr:colOff>561975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0" y="1581150"/>
        <a:ext cx="32766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85725</xdr:colOff>
      <xdr:row>0</xdr:row>
      <xdr:rowOff>28575</xdr:rowOff>
    </xdr:from>
    <xdr:to>
      <xdr:col>11</xdr:col>
      <xdr:colOff>476250</xdr:colOff>
      <xdr:row>1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28575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28575</xdr:rowOff>
    </xdr:from>
    <xdr:to>
      <xdr:col>9</xdr:col>
      <xdr:colOff>76200</xdr:colOff>
      <xdr:row>1</xdr:row>
      <xdr:rowOff>123825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28575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21</xdr:row>
      <xdr:rowOff>152400</xdr:rowOff>
    </xdr:from>
    <xdr:to>
      <xdr:col>11</xdr:col>
      <xdr:colOff>485775</xdr:colOff>
      <xdr:row>23</xdr:row>
      <xdr:rowOff>123825</xdr:rowOff>
    </xdr:to>
    <xdr:pic>
      <xdr:nvPicPr>
        <xdr:cNvPr id="4" name="ND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4629150"/>
          <a:ext cx="1990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133350</xdr:rowOff>
    </xdr:from>
    <xdr:to>
      <xdr:col>7</xdr:col>
      <xdr:colOff>285750</xdr:colOff>
      <xdr:row>5</xdr:row>
      <xdr:rowOff>400050</xdr:rowOff>
    </xdr:to>
    <xdr:sp textlink="$B$2">
      <xdr:nvSpPr>
        <xdr:cNvPr id="5" name="Ramka"/>
        <xdr:cNvSpPr>
          <a:spLocks/>
        </xdr:cNvSpPr>
      </xdr:nvSpPr>
      <xdr:spPr>
        <a:xfrm>
          <a:off x="1666875" y="133350"/>
          <a:ext cx="3848100" cy="1085850"/>
        </a:xfrm>
        <a:prstGeom prst="cloudCallout">
          <a:avLst>
            <a:gd name="adj1" fmla="val -66666"/>
            <a:gd name="adj2" fmla="val -19296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Diagram przedstawia, w jaki sposób Jacek wykorzystał czas przeznaczony na naukę.</a:t>
          </a:r>
        </a:p>
      </xdr:txBody>
    </xdr:sp>
    <xdr:clientData/>
  </xdr:twoCellAnchor>
  <xdr:twoCellAnchor>
    <xdr:from>
      <xdr:col>9</xdr:col>
      <xdr:colOff>19050</xdr:colOff>
      <xdr:row>16</xdr:row>
      <xdr:rowOff>114300</xdr:rowOff>
    </xdr:from>
    <xdr:to>
      <xdr:col>9</xdr:col>
      <xdr:colOff>171450</xdr:colOff>
      <xdr:row>17</xdr:row>
      <xdr:rowOff>9525</xdr:rowOff>
    </xdr:to>
    <xdr:pic>
      <xdr:nvPicPr>
        <xdr:cNvPr id="6" name="ComboBoxI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77050" y="36480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20</xdr:row>
      <xdr:rowOff>114300</xdr:rowOff>
    </xdr:from>
    <xdr:to>
      <xdr:col>9</xdr:col>
      <xdr:colOff>171450</xdr:colOff>
      <xdr:row>21</xdr:row>
      <xdr:rowOff>9525</xdr:rowOff>
    </xdr:to>
    <xdr:pic>
      <xdr:nvPicPr>
        <xdr:cNvPr id="7" name="ComboBoxI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77050" y="43053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209550</xdr:rowOff>
    </xdr:from>
    <xdr:to>
      <xdr:col>1</xdr:col>
      <xdr:colOff>285750</xdr:colOff>
      <xdr:row>6</xdr:row>
      <xdr:rowOff>381000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209550"/>
          <a:ext cx="12287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9525</xdr:rowOff>
    </xdr:from>
    <xdr:to>
      <xdr:col>6</xdr:col>
      <xdr:colOff>228600</xdr:colOff>
      <xdr:row>20</xdr:row>
      <xdr:rowOff>66675</xdr:rowOff>
    </xdr:to>
    <xdr:graphicFrame>
      <xdr:nvGraphicFramePr>
        <xdr:cNvPr id="1" name="Chart 2"/>
        <xdr:cNvGraphicFramePr/>
      </xdr:nvGraphicFramePr>
      <xdr:xfrm>
        <a:off x="66675" y="1962150"/>
        <a:ext cx="39528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581025</xdr:colOff>
      <xdr:row>0</xdr:row>
      <xdr:rowOff>28575</xdr:rowOff>
    </xdr:from>
    <xdr:to>
      <xdr:col>13</xdr:col>
      <xdr:colOff>9525</xdr:colOff>
      <xdr:row>1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28575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0</xdr:row>
      <xdr:rowOff>28575</xdr:rowOff>
    </xdr:from>
    <xdr:to>
      <xdr:col>10</xdr:col>
      <xdr:colOff>561975</xdr:colOff>
      <xdr:row>1</xdr:row>
      <xdr:rowOff>19050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28575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18</xdr:row>
      <xdr:rowOff>133350</xdr:rowOff>
    </xdr:from>
    <xdr:to>
      <xdr:col>13</xdr:col>
      <xdr:colOff>9525</xdr:colOff>
      <xdr:row>20</xdr:row>
      <xdr:rowOff>104775</xdr:rowOff>
    </xdr:to>
    <xdr:pic>
      <xdr:nvPicPr>
        <xdr:cNvPr id="4" name="Zad2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00800" y="4629150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161925</xdr:rowOff>
    </xdr:from>
    <xdr:to>
      <xdr:col>8</xdr:col>
      <xdr:colOff>28575</xdr:colOff>
      <xdr:row>5</xdr:row>
      <xdr:rowOff>314325</xdr:rowOff>
    </xdr:to>
    <xdr:sp textlink="$B$1">
      <xdr:nvSpPr>
        <xdr:cNvPr id="5" name="Ramka"/>
        <xdr:cNvSpPr>
          <a:spLocks/>
        </xdr:cNvSpPr>
      </xdr:nvSpPr>
      <xdr:spPr>
        <a:xfrm>
          <a:off x="1276350" y="161925"/>
          <a:ext cx="3638550" cy="1200150"/>
        </a:xfrm>
        <a:prstGeom prst="cloudCallout">
          <a:avLst>
            <a:gd name="adj1" fmla="val -60115"/>
            <a:gd name="adj2" fmla="val -24601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Na diagramie słupkowym przedstawiono wyniki pracy klasowej z matematyki              w  klasie VIa.</a:t>
          </a:r>
        </a:p>
      </xdr:txBody>
    </xdr:sp>
    <xdr:clientData/>
  </xdr:twoCellAnchor>
  <xdr:twoCellAnchor>
    <xdr:from>
      <xdr:col>11</xdr:col>
      <xdr:colOff>19050</xdr:colOff>
      <xdr:row>14</xdr:row>
      <xdr:rowOff>114300</xdr:rowOff>
    </xdr:from>
    <xdr:to>
      <xdr:col>11</xdr:col>
      <xdr:colOff>171450</xdr:colOff>
      <xdr:row>15</xdr:row>
      <xdr:rowOff>19050</xdr:rowOff>
    </xdr:to>
    <xdr:pic>
      <xdr:nvPicPr>
        <xdr:cNvPr id="6" name="ComboBoxK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37052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16</xdr:row>
      <xdr:rowOff>104775</xdr:rowOff>
    </xdr:from>
    <xdr:to>
      <xdr:col>11</xdr:col>
      <xdr:colOff>171450</xdr:colOff>
      <xdr:row>17</xdr:row>
      <xdr:rowOff>9525</xdr:rowOff>
    </xdr:to>
    <xdr:pic>
      <xdr:nvPicPr>
        <xdr:cNvPr id="7" name="ComboBoxK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29475" y="41338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200025</xdr:rowOff>
    </xdr:from>
    <xdr:to>
      <xdr:col>2</xdr:col>
      <xdr:colOff>257175</xdr:colOff>
      <xdr:row>6</xdr:row>
      <xdr:rowOff>180975</xdr:rowOff>
    </xdr:to>
    <xdr:pic>
      <xdr:nvPicPr>
        <xdr:cNvPr id="8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200025"/>
          <a:ext cx="1123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76200</xdr:rowOff>
    </xdr:from>
    <xdr:to>
      <xdr:col>2</xdr:col>
      <xdr:colOff>228600</xdr:colOff>
      <xdr:row>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162050" y="3810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76200</xdr:rowOff>
    </xdr:from>
    <xdr:to>
      <xdr:col>1</xdr:col>
      <xdr:colOff>171450</xdr:colOff>
      <xdr:row>4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66700" y="3810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142875</xdr:colOff>
      <xdr:row>5</xdr:row>
      <xdr:rowOff>76200</xdr:rowOff>
    </xdr:from>
    <xdr:to>
      <xdr:col>2</xdr:col>
      <xdr:colOff>228600</xdr:colOff>
      <xdr:row>5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162050" y="5715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114300</xdr:colOff>
      <xdr:row>4</xdr:row>
      <xdr:rowOff>85725</xdr:rowOff>
    </xdr:from>
    <xdr:to>
      <xdr:col>7</xdr:col>
      <xdr:colOff>66675</xdr:colOff>
      <xdr:row>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2352675" y="3905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95250</xdr:colOff>
      <xdr:row>5</xdr:row>
      <xdr:rowOff>76200</xdr:rowOff>
    </xdr:from>
    <xdr:to>
      <xdr:col>1</xdr:col>
      <xdr:colOff>180975</xdr:colOff>
      <xdr:row>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76225" y="5715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114300</xdr:colOff>
      <xdr:row>5</xdr:row>
      <xdr:rowOff>85725</xdr:rowOff>
    </xdr:from>
    <xdr:to>
      <xdr:col>7</xdr:col>
      <xdr:colOff>66675</xdr:colOff>
      <xdr:row>5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2352675" y="5810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</xdr:colOff>
      <xdr:row>7</xdr:row>
      <xdr:rowOff>400050</xdr:rowOff>
    </xdr:from>
    <xdr:to>
      <xdr:col>7</xdr:col>
      <xdr:colOff>647700</xdr:colOff>
      <xdr:row>18</xdr:row>
      <xdr:rowOff>28575</xdr:rowOff>
    </xdr:to>
    <xdr:graphicFrame>
      <xdr:nvGraphicFramePr>
        <xdr:cNvPr id="7" name="Chart 9"/>
        <xdr:cNvGraphicFramePr/>
      </xdr:nvGraphicFramePr>
      <xdr:xfrm>
        <a:off x="314325" y="1276350"/>
        <a:ext cx="27051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1581150</xdr:colOff>
      <xdr:row>0</xdr:row>
      <xdr:rowOff>28575</xdr:rowOff>
    </xdr:from>
    <xdr:to>
      <xdr:col>14</xdr:col>
      <xdr:colOff>85725</xdr:colOff>
      <xdr:row>4</xdr:row>
      <xdr:rowOff>76200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0</xdr:row>
      <xdr:rowOff>28575</xdr:rowOff>
    </xdr:from>
    <xdr:to>
      <xdr:col>11</xdr:col>
      <xdr:colOff>1552575</xdr:colOff>
      <xdr:row>4</xdr:row>
      <xdr:rowOff>76200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1038225</xdr:colOff>
      <xdr:row>16</xdr:row>
      <xdr:rowOff>114300</xdr:rowOff>
    </xdr:from>
    <xdr:to>
      <xdr:col>14</xdr:col>
      <xdr:colOff>85725</xdr:colOff>
      <xdr:row>18</xdr:row>
      <xdr:rowOff>85725</xdr:rowOff>
    </xdr:to>
    <xdr:pic>
      <xdr:nvPicPr>
        <xdr:cNvPr id="10" name="zad4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4629150"/>
          <a:ext cx="200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5</xdr:row>
      <xdr:rowOff>47625</xdr:rowOff>
    </xdr:from>
    <xdr:to>
      <xdr:col>14</xdr:col>
      <xdr:colOff>66675</xdr:colOff>
      <xdr:row>7</xdr:row>
      <xdr:rowOff>1247775</xdr:rowOff>
    </xdr:to>
    <xdr:sp textlink="$B$2">
      <xdr:nvSpPr>
        <xdr:cNvPr id="11" name="Ramka"/>
        <xdr:cNvSpPr>
          <a:spLocks/>
        </xdr:cNvSpPr>
      </xdr:nvSpPr>
      <xdr:spPr>
        <a:xfrm>
          <a:off x="4495800" y="542925"/>
          <a:ext cx="3914775" cy="1581150"/>
        </a:xfrm>
        <a:prstGeom prst="cloudCallout">
          <a:avLst>
            <a:gd name="adj1" fmla="val -54055"/>
            <a:gd name="adj2" fmla="val -57226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Wśród uczniów przeprowadzono ankietę. Korzystając z informacji przedstawionych na diagramie obok, uzupełnij: </a:t>
          </a:r>
        </a:p>
      </xdr:txBody>
    </xdr:sp>
    <xdr:clientData/>
  </xdr:twoCellAnchor>
  <xdr:twoCellAnchor>
    <xdr:from>
      <xdr:col>12</xdr:col>
      <xdr:colOff>19050</xdr:colOff>
      <xdr:row>10</xdr:row>
      <xdr:rowOff>200025</xdr:rowOff>
    </xdr:from>
    <xdr:to>
      <xdr:col>12</xdr:col>
      <xdr:colOff>171450</xdr:colOff>
      <xdr:row>11</xdr:row>
      <xdr:rowOff>9525</xdr:rowOff>
    </xdr:to>
    <xdr:pic>
      <xdr:nvPicPr>
        <xdr:cNvPr id="12" name="ComboBoxL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05700" y="32099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8</xdr:row>
      <xdr:rowOff>200025</xdr:rowOff>
    </xdr:from>
    <xdr:to>
      <xdr:col>12</xdr:col>
      <xdr:colOff>171450</xdr:colOff>
      <xdr:row>9</xdr:row>
      <xdr:rowOff>9525</xdr:rowOff>
    </xdr:to>
    <xdr:pic>
      <xdr:nvPicPr>
        <xdr:cNvPr id="13" name="ComboBoxL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05700" y="27432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3</xdr:row>
      <xdr:rowOff>57150</xdr:rowOff>
    </xdr:from>
    <xdr:to>
      <xdr:col>10</xdr:col>
      <xdr:colOff>676275</xdr:colOff>
      <xdr:row>7</xdr:row>
      <xdr:rowOff>771525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43300" y="171450"/>
          <a:ext cx="1076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8</xdr:col>
      <xdr:colOff>447675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95250" y="0"/>
        <a:ext cx="53721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1914525</xdr:colOff>
      <xdr:row>0</xdr:row>
      <xdr:rowOff>19050</xdr:rowOff>
    </xdr:from>
    <xdr:to>
      <xdr:col>11</xdr:col>
      <xdr:colOff>381000</xdr:colOff>
      <xdr:row>1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0</xdr:row>
      <xdr:rowOff>19050</xdr:rowOff>
    </xdr:from>
    <xdr:to>
      <xdr:col>8</xdr:col>
      <xdr:colOff>1905000</xdr:colOff>
      <xdr:row>1</xdr:row>
      <xdr:rowOff>180975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26</xdr:row>
      <xdr:rowOff>104775</xdr:rowOff>
    </xdr:from>
    <xdr:to>
      <xdr:col>11</xdr:col>
      <xdr:colOff>381000</xdr:colOff>
      <xdr:row>28</xdr:row>
      <xdr:rowOff>76200</xdr:rowOff>
    </xdr:to>
    <xdr:pic>
      <xdr:nvPicPr>
        <xdr:cNvPr id="4" name="Zad5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4619625"/>
          <a:ext cx="1990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390525</xdr:colOff>
      <xdr:row>2</xdr:row>
      <xdr:rowOff>57150</xdr:rowOff>
    </xdr:from>
    <xdr:to>
      <xdr:col>11</xdr:col>
      <xdr:colOff>238125</xdr:colOff>
      <xdr:row>6</xdr:row>
      <xdr:rowOff>180975</xdr:rowOff>
    </xdr:to>
    <xdr:sp textlink="$B$27">
      <xdr:nvSpPr>
        <xdr:cNvPr id="5" name="Ramka"/>
        <xdr:cNvSpPr>
          <a:spLocks/>
        </xdr:cNvSpPr>
      </xdr:nvSpPr>
      <xdr:spPr>
        <a:xfrm>
          <a:off x="5410200" y="438150"/>
          <a:ext cx="2828925" cy="885825"/>
        </a:xfrm>
        <a:prstGeom prst="cloudCallout">
          <a:avLst>
            <a:gd name="adj1" fmla="val -39962"/>
            <a:gd name="adj2" fmla="val 59675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Odpowiedz na poniższe pytania.</a:t>
          </a:r>
        </a:p>
      </xdr:txBody>
    </xdr:sp>
    <xdr:clientData/>
  </xdr:twoCellAnchor>
  <xdr:twoCellAnchor>
    <xdr:from>
      <xdr:col>9</xdr:col>
      <xdr:colOff>19050</xdr:colOff>
      <xdr:row>17</xdr:row>
      <xdr:rowOff>209550</xdr:rowOff>
    </xdr:from>
    <xdr:to>
      <xdr:col>9</xdr:col>
      <xdr:colOff>171450</xdr:colOff>
      <xdr:row>18</xdr:row>
      <xdr:rowOff>9525</xdr:rowOff>
    </xdr:to>
    <xdr:pic>
      <xdr:nvPicPr>
        <xdr:cNvPr id="6" name="ComboBoxI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62775" y="29051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19</xdr:row>
      <xdr:rowOff>180975</xdr:rowOff>
    </xdr:from>
    <xdr:to>
      <xdr:col>9</xdr:col>
      <xdr:colOff>171450</xdr:colOff>
      <xdr:row>20</xdr:row>
      <xdr:rowOff>9525</xdr:rowOff>
    </xdr:to>
    <xdr:pic>
      <xdr:nvPicPr>
        <xdr:cNvPr id="7" name="ComboBoxI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62775" y="33623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21</xdr:row>
      <xdr:rowOff>200025</xdr:rowOff>
    </xdr:from>
    <xdr:to>
      <xdr:col>9</xdr:col>
      <xdr:colOff>180975</xdr:colOff>
      <xdr:row>22</xdr:row>
      <xdr:rowOff>0</xdr:rowOff>
    </xdr:to>
    <xdr:pic>
      <xdr:nvPicPr>
        <xdr:cNvPr id="8" name="ComboBoxI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72300" y="38481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23</xdr:row>
      <xdr:rowOff>209550</xdr:rowOff>
    </xdr:from>
    <xdr:to>
      <xdr:col>9</xdr:col>
      <xdr:colOff>180975</xdr:colOff>
      <xdr:row>26</xdr:row>
      <xdr:rowOff>9525</xdr:rowOff>
    </xdr:to>
    <xdr:pic>
      <xdr:nvPicPr>
        <xdr:cNvPr id="9" name="ComboBoxI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72300" y="43434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1085850</xdr:colOff>
      <xdr:row>16</xdr:row>
      <xdr:rowOff>114300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1171575"/>
          <a:ext cx="101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20</xdr:row>
      <xdr:rowOff>28575</xdr:rowOff>
    </xdr:from>
    <xdr:to>
      <xdr:col>7</xdr:col>
      <xdr:colOff>200025</xdr:colOff>
      <xdr:row>21</xdr:row>
      <xdr:rowOff>95250</xdr:rowOff>
    </xdr:to>
    <xdr:pic>
      <xdr:nvPicPr>
        <xdr:cNvPr id="1" name="JOdpOption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4114800"/>
          <a:ext cx="2314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21</xdr:row>
      <xdr:rowOff>114300</xdr:rowOff>
    </xdr:from>
    <xdr:to>
      <xdr:col>6</xdr:col>
      <xdr:colOff>57150</xdr:colOff>
      <xdr:row>22</xdr:row>
      <xdr:rowOff>171450</xdr:rowOff>
    </xdr:to>
    <xdr:pic>
      <xdr:nvPicPr>
        <xdr:cNvPr id="2" name="KOdpOptio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4391025"/>
          <a:ext cx="1952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19050</xdr:rowOff>
    </xdr:from>
    <xdr:to>
      <xdr:col>13</xdr:col>
      <xdr:colOff>219075</xdr:colOff>
      <xdr:row>0</xdr:row>
      <xdr:rowOff>371475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22</xdr:row>
      <xdr:rowOff>171450</xdr:rowOff>
    </xdr:from>
    <xdr:to>
      <xdr:col>15</xdr:col>
      <xdr:colOff>561975</xdr:colOff>
      <xdr:row>24</xdr:row>
      <xdr:rowOff>142875</xdr:rowOff>
    </xdr:to>
    <xdr:pic>
      <xdr:nvPicPr>
        <xdr:cNvPr id="4" name="NA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4648200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19050</xdr:rowOff>
    </xdr:from>
    <xdr:to>
      <xdr:col>15</xdr:col>
      <xdr:colOff>561975</xdr:colOff>
      <xdr:row>0</xdr:row>
      <xdr:rowOff>371475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34200" y="1905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123825</xdr:rowOff>
    </xdr:from>
    <xdr:to>
      <xdr:col>10</xdr:col>
      <xdr:colOff>390525</xdr:colOff>
      <xdr:row>6</xdr:row>
      <xdr:rowOff>19050</xdr:rowOff>
    </xdr:to>
    <xdr:pic>
      <xdr:nvPicPr>
        <xdr:cNvPr id="6" name="IloscOdpSpin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9700" y="157162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38100</xdr:rowOff>
    </xdr:from>
    <xdr:to>
      <xdr:col>8</xdr:col>
      <xdr:colOff>209550</xdr:colOff>
      <xdr:row>1</xdr:row>
      <xdr:rowOff>114300</xdr:rowOff>
    </xdr:to>
    <xdr:sp>
      <xdr:nvSpPr>
        <xdr:cNvPr id="7" name="Ramka"/>
        <xdr:cNvSpPr>
          <a:spLocks/>
        </xdr:cNvSpPr>
      </xdr:nvSpPr>
      <xdr:spPr>
        <a:xfrm>
          <a:off x="266700" y="38100"/>
          <a:ext cx="4400550" cy="962025"/>
        </a:xfrm>
        <a:prstGeom prst="cloudCallout">
          <a:avLst>
            <a:gd name="adj1" fmla="val -28898"/>
            <a:gd name="adj2" fmla="val 121287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Zaprojektuj ankietę, którą chcesz przeprowadzić wśród swoich kolegów i koleżanek.</a:t>
          </a:r>
        </a:p>
      </xdr:txBody>
    </xdr:sp>
    <xdr:clientData/>
  </xdr:twoCellAnchor>
  <xdr:twoCellAnchor editAs="oneCell">
    <xdr:from>
      <xdr:col>6</xdr:col>
      <xdr:colOff>161925</xdr:colOff>
      <xdr:row>22</xdr:row>
      <xdr:rowOff>171450</xdr:rowOff>
    </xdr:from>
    <xdr:to>
      <xdr:col>11</xdr:col>
      <xdr:colOff>523875</xdr:colOff>
      <xdr:row>24</xdr:row>
      <xdr:rowOff>142875</xdr:rowOff>
    </xdr:to>
    <xdr:pic>
      <xdr:nvPicPr>
        <xdr:cNvPr id="8" name="AnkietaCommand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0" y="4648200"/>
          <a:ext cx="2219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</xdr:row>
      <xdr:rowOff>161925</xdr:rowOff>
    </xdr:from>
    <xdr:to>
      <xdr:col>0</xdr:col>
      <xdr:colOff>1571625</xdr:colOff>
      <xdr:row>15</xdr:row>
      <xdr:rowOff>38100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1409700"/>
          <a:ext cx="1171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0.75925</cdr:x>
      <cdr:y>0.01425</cdr:y>
    </cdr:from>
    <cdr:to>
      <cdr:x>0.8385</cdr:x>
      <cdr:y>0.08175</cdr:y>
    </cdr:to>
    <cdr:pic macro="[0]!Wykres1.DrukujWykres">
      <cdr:nvPicPr>
        <cdr:cNvPr id="1" name="Picture 1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10400" y="76200"/>
          <a:ext cx="733425" cy="3905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333399"/>
          </a:solidFill>
          <a:headEnd type="none"/>
          <a:tailEnd type="none"/>
        </a:ln>
      </cdr:spPr>
    </cdr:pic>
  </cdr:relSizeAnchor>
  <cdr:relSizeAnchor xmlns:cdr="http://schemas.openxmlformats.org/drawingml/2006/chartDrawing">
    <cdr:from>
      <cdr:x>0.8915</cdr:x>
      <cdr:y>0.006</cdr:y>
    </cdr:from>
    <cdr:to>
      <cdr:x>0.97175</cdr:x>
      <cdr:y>0.08025</cdr:y>
    </cdr:to>
    <cdr:pic macro="[0]!Arkusz8.Ark7">
      <cdr:nvPicPr>
        <cdr:cNvPr id="2" name="Picture 16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8229600" y="28575"/>
          <a:ext cx="742950" cy="428625"/>
        </a:xfrm>
        <a:prstGeom prst="rect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8.png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Relationship Id="rId4" Type="http://schemas.openxmlformats.org/officeDocument/2006/relationships/image" Target="../media/image57.png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9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50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51.png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image" Target="../media/image52.png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image" Target="../media/image53.png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image" Target="../media/image54.png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image" Target="../media/image55.png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image" Target="../media/image56.png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3:J30"/>
  <sheetViews>
    <sheetView showGridLines="0" showRowColHeaders="0" tabSelected="1" showOutlineSymbols="0" workbookViewId="0" topLeftCell="A1">
      <selection activeCell="H12" sqref="H12"/>
    </sheetView>
  </sheetViews>
  <sheetFormatPr defaultColWidth="8.796875" defaultRowHeight="15"/>
  <sheetData>
    <row r="1" ht="38.25" customHeight="1"/>
    <row r="3" spans="2:8" ht="20.25">
      <c r="B3" s="1"/>
      <c r="C3" s="136"/>
      <c r="D3" s="136"/>
      <c r="E3" s="136"/>
      <c r="F3" s="136"/>
      <c r="G3" s="136"/>
      <c r="H3" s="136"/>
    </row>
    <row r="5" ht="15">
      <c r="A5" s="6">
        <v>1</v>
      </c>
    </row>
    <row r="6" ht="15">
      <c r="A6" s="6">
        <v>3</v>
      </c>
    </row>
    <row r="7" ht="15">
      <c r="A7" s="6">
        <v>3</v>
      </c>
    </row>
    <row r="8" spans="1:5" ht="15.75">
      <c r="A8" s="6">
        <v>4</v>
      </c>
      <c r="D8" s="137"/>
      <c r="E8" s="137"/>
    </row>
    <row r="9" ht="15" hidden="1">
      <c r="A9" s="6">
        <v>5</v>
      </c>
    </row>
    <row r="10" ht="15">
      <c r="A10" s="6">
        <f>SUM(A5:A9)</f>
        <v>16</v>
      </c>
    </row>
    <row r="11" ht="15">
      <c r="A11" s="6"/>
    </row>
    <row r="12" spans="4:5" ht="15.75">
      <c r="D12" s="137"/>
      <c r="E12" s="137"/>
    </row>
    <row r="16" spans="4:5" ht="15.75">
      <c r="D16" s="5"/>
      <c r="E16" s="5"/>
    </row>
    <row r="17" spans="5:9" ht="23.25">
      <c r="E17" s="106" t="s">
        <v>99</v>
      </c>
      <c r="F17" s="34"/>
      <c r="G17" s="34"/>
      <c r="H17" s="34"/>
      <c r="I17" s="34"/>
    </row>
    <row r="18" spans="6:9" ht="15">
      <c r="F18" s="34"/>
      <c r="G18" s="34"/>
      <c r="H18" s="34"/>
      <c r="I18" s="34"/>
    </row>
    <row r="19" ht="23.25">
      <c r="E19" s="106" t="s">
        <v>123</v>
      </c>
    </row>
    <row r="21" spans="5:10" ht="20.25" customHeight="1">
      <c r="E21" s="134" t="s">
        <v>100</v>
      </c>
      <c r="F21" s="135"/>
      <c r="G21" s="135"/>
      <c r="H21" s="135"/>
      <c r="I21" s="135"/>
      <c r="J21" s="135"/>
    </row>
    <row r="22" spans="5:10" ht="15">
      <c r="E22" s="135"/>
      <c r="F22" s="135"/>
      <c r="G22" s="135"/>
      <c r="H22" s="135"/>
      <c r="I22" s="135"/>
      <c r="J22" s="135"/>
    </row>
    <row r="30" ht="15">
      <c r="A30" s="6">
        <v>0</v>
      </c>
    </row>
  </sheetData>
  <mergeCells count="4">
    <mergeCell ref="E21:J22"/>
    <mergeCell ref="C3:H3"/>
    <mergeCell ref="D8:E8"/>
    <mergeCell ref="D12:E12"/>
  </mergeCells>
  <printOptions/>
  <pageMargins left="0.75" right="0.75" top="1" bottom="1" header="0.5" footer="0.5"/>
  <pageSetup horizontalDpi="2400" verticalDpi="2400" orientation="portrait" paperSize="9" r:id="rId3"/>
  <drawing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P25"/>
  <sheetViews>
    <sheetView showGridLines="0" showRowColHeaders="0" showOutlineSymbols="0" workbookViewId="0" topLeftCell="A1">
      <selection activeCell="C8" sqref="C8"/>
    </sheetView>
  </sheetViews>
  <sheetFormatPr defaultColWidth="8.796875" defaultRowHeight="15"/>
  <cols>
    <col min="1" max="1" width="1.796875" style="37" customWidth="1"/>
    <col min="2" max="2" width="3.296875" style="37" customWidth="1"/>
    <col min="3" max="3" width="7.19921875" style="37" customWidth="1"/>
    <col min="4" max="4" width="2.296875" style="37" customWidth="1"/>
    <col min="5" max="5" width="7.09765625" style="37" customWidth="1"/>
    <col min="6" max="6" width="2.296875" style="37" customWidth="1"/>
    <col min="7" max="7" width="7.09765625" style="37" customWidth="1"/>
    <col min="8" max="8" width="2.59765625" style="37" customWidth="1"/>
    <col min="9" max="9" width="7.09765625" style="37" customWidth="1"/>
    <col min="10" max="10" width="2.09765625" style="37" customWidth="1"/>
    <col min="11" max="16384" width="7.09765625" style="37" customWidth="1"/>
  </cols>
  <sheetData>
    <row r="1" spans="1:7" ht="60" customHeight="1">
      <c r="A1" s="36">
        <v>1</v>
      </c>
      <c r="B1" s="36"/>
      <c r="C1" s="36"/>
      <c r="D1" s="36"/>
      <c r="E1" s="36"/>
      <c r="F1" s="36"/>
      <c r="G1" s="36"/>
    </row>
    <row r="2" ht="12.75">
      <c r="A2" s="36">
        <v>2</v>
      </c>
    </row>
    <row r="3" spans="1:15" ht="18" customHeight="1" thickBot="1">
      <c r="A3" s="36">
        <v>2</v>
      </c>
      <c r="B3" s="38" t="s">
        <v>71</v>
      </c>
      <c r="C3" s="39" t="s">
        <v>72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9.5" thickBot="1" thickTop="1">
      <c r="A4" s="36">
        <v>3</v>
      </c>
      <c r="B4" s="38"/>
      <c r="C4" s="41"/>
      <c r="E4" s="121" t="s">
        <v>105</v>
      </c>
      <c r="F4" s="43"/>
      <c r="G4" s="42"/>
      <c r="H4" s="43"/>
      <c r="I4" s="41"/>
      <c r="K4" s="163"/>
      <c r="L4" s="163"/>
      <c r="M4" s="163"/>
      <c r="N4" s="40"/>
      <c r="O4" s="40"/>
    </row>
    <row r="5" spans="1:15" ht="15.75" customHeight="1" thickTop="1">
      <c r="A5" s="36">
        <v>4</v>
      </c>
      <c r="B5" s="38"/>
      <c r="C5" s="44"/>
      <c r="D5" s="40"/>
      <c r="E5" s="42"/>
      <c r="F5" s="45"/>
      <c r="G5" s="42"/>
      <c r="H5" s="45"/>
      <c r="I5" s="42"/>
      <c r="J5" s="45"/>
      <c r="K5" s="42"/>
      <c r="L5" s="40"/>
      <c r="M5" s="40"/>
      <c r="N5" s="40"/>
      <c r="O5" s="40"/>
    </row>
    <row r="6" spans="1:3" ht="15.75">
      <c r="A6" s="36"/>
      <c r="C6" s="44" t="s">
        <v>113</v>
      </c>
    </row>
    <row r="7" ht="39.75" customHeight="1">
      <c r="C7" s="44"/>
    </row>
    <row r="8" spans="2:7" ht="21.75" customHeight="1">
      <c r="B8" s="38" t="s">
        <v>73</v>
      </c>
      <c r="C8" s="46"/>
      <c r="E8" s="47" t="s">
        <v>122</v>
      </c>
      <c r="F8" s="47"/>
      <c r="G8" s="47"/>
    </row>
    <row r="9" spans="5:7" ht="15">
      <c r="E9" s="132" t="s">
        <v>114</v>
      </c>
      <c r="F9" s="47" t="s">
        <v>74</v>
      </c>
      <c r="G9" s="47"/>
    </row>
    <row r="10" spans="3:16" ht="21.75" customHeight="1">
      <c r="C10" s="46"/>
      <c r="E10" s="133" t="s">
        <v>114</v>
      </c>
      <c r="F10" s="164" t="s">
        <v>115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3:16" ht="13.5" customHeight="1">
      <c r="C11" s="48"/>
      <c r="E11" s="48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ht="33.75" customHeight="1"/>
    <row r="13" spans="2:16" ht="33.75" customHeight="1">
      <c r="B13" s="38" t="s">
        <v>75</v>
      </c>
      <c r="C13" s="49" t="s">
        <v>76</v>
      </c>
      <c r="D13" s="164" t="s">
        <v>116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3:16" ht="33" customHeight="1">
      <c r="C14" s="50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2:16" ht="30.75" customHeight="1">
      <c r="B15" s="38" t="s">
        <v>77</v>
      </c>
      <c r="C15" s="51" t="s">
        <v>78</v>
      </c>
      <c r="D15" s="164" t="s">
        <v>117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4:16" ht="16.5" customHeight="1"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</row>
    <row r="17" ht="34.5" customHeight="1"/>
    <row r="18" spans="2:15" ht="15.75" customHeight="1">
      <c r="B18" s="38" t="s">
        <v>79</v>
      </c>
      <c r="C18" s="44" t="s">
        <v>118</v>
      </c>
      <c r="H18" s="47"/>
      <c r="I18" s="47"/>
      <c r="J18" s="47"/>
      <c r="K18" s="47"/>
      <c r="L18" s="47"/>
      <c r="M18" s="47"/>
      <c r="N18" s="47"/>
      <c r="O18" s="47"/>
    </row>
    <row r="19" spans="8:15" ht="33.75" customHeight="1">
      <c r="H19" s="47"/>
      <c r="I19" s="47"/>
      <c r="J19" s="47"/>
      <c r="K19" s="47"/>
      <c r="L19" s="47"/>
      <c r="M19" s="47"/>
      <c r="N19" s="47"/>
      <c r="O19" s="47"/>
    </row>
    <row r="20" spans="2:16" ht="15.75" customHeight="1">
      <c r="B20" s="38" t="s">
        <v>80</v>
      </c>
      <c r="C20" s="161" t="s">
        <v>119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</row>
    <row r="21" spans="3:16" ht="9.75" customHeight="1"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</row>
    <row r="22" spans="3:16" ht="9.75" customHeight="1"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</row>
    <row r="23" spans="3:11" ht="15.75">
      <c r="C23" s="44" t="s">
        <v>81</v>
      </c>
      <c r="K23" s="52" t="s">
        <v>120</v>
      </c>
    </row>
    <row r="24" ht="33.75" customHeight="1"/>
    <row r="25" spans="2:12" ht="16.5" customHeight="1">
      <c r="B25" s="38" t="s">
        <v>82</v>
      </c>
      <c r="C25" s="44" t="s">
        <v>83</v>
      </c>
      <c r="H25" s="53" t="s">
        <v>84</v>
      </c>
      <c r="I25" s="160" t="s">
        <v>52</v>
      </c>
      <c r="J25" s="160"/>
      <c r="K25" s="160"/>
      <c r="L25" s="44" t="s">
        <v>121</v>
      </c>
    </row>
    <row r="26" ht="14.25" customHeight="1"/>
  </sheetData>
  <mergeCells count="6">
    <mergeCell ref="I25:K25"/>
    <mergeCell ref="C20:P22"/>
    <mergeCell ref="K4:M4"/>
    <mergeCell ref="D13:P14"/>
    <mergeCell ref="D15:P16"/>
    <mergeCell ref="F10:P11"/>
  </mergeCells>
  <conditionalFormatting sqref="C10 C8">
    <cfRule type="expression" priority="1" dxfId="9" stopIfTrue="1">
      <formula>(C8/C10=IU8)</formula>
    </cfRule>
    <cfRule type="expression" priority="2" dxfId="10" stopIfTrue="1">
      <formula>AND((C8/C10&lt;&gt;IU8),C8&lt;&gt;"",C10&lt;&gt;"")</formula>
    </cfRule>
  </conditionalFormatting>
  <conditionalFormatting sqref="G4 I5">
    <cfRule type="expression" priority="3" dxfId="9" stopIfTrue="1">
      <formula>(G4/E2=A4)</formula>
    </cfRule>
    <cfRule type="expression" priority="4" dxfId="11" stopIfTrue="1">
      <formula>AND((G4/E2&lt;&gt;A4),G4&lt;&gt;"",E2&lt;&gt;"")</formula>
    </cfRule>
  </conditionalFormatting>
  <conditionalFormatting sqref="K5">
    <cfRule type="expression" priority="5" dxfId="12" stopIfTrue="1">
      <formula>(K5/K3=G5)</formula>
    </cfRule>
    <cfRule type="expression" priority="6" dxfId="13" stopIfTrue="1">
      <formula>AND((K5/K3&lt;&gt;G5),K5&lt;&gt;"",K3&lt;&gt;"")</formula>
    </cfRule>
  </conditionalFormatting>
  <conditionalFormatting sqref="E4 G5">
    <cfRule type="expression" priority="7" dxfId="9" stopIfTrue="1">
      <formula>(E4/C2=IU1)</formula>
    </cfRule>
    <cfRule type="expression" priority="8" dxfId="10" stopIfTrue="1">
      <formula>AND((E4/C2&lt;&gt;IU1),E4&lt;&gt;"",C2&lt;&gt;"")</formula>
    </cfRule>
  </conditionalFormatting>
  <conditionalFormatting sqref="C4 E5 I4">
    <cfRule type="expression" priority="9" dxfId="9" stopIfTrue="1">
      <formula>(C4/A2=IS1)</formula>
    </cfRule>
    <cfRule type="expression" priority="10" dxfId="14" stopIfTrue="1">
      <formula>AND((C4/A2&lt;&gt;IS1),C4&lt;&gt;"",A2&lt;&gt;"")</formula>
    </cfRule>
  </conditionalFormatting>
  <dataValidations count="1">
    <dataValidation type="whole" allowBlank="1" showInputMessage="1" showErrorMessage="1" errorTitle="UWAGA!" error="Wpisana wartość jest nieprawidłowa." sqref="L7 C10 C8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2:R21"/>
  <sheetViews>
    <sheetView showGridLines="0" showRowColHeaders="0" showOutlineSymbols="0" workbookViewId="0" topLeftCell="B1">
      <selection activeCell="O12" sqref="O12"/>
    </sheetView>
  </sheetViews>
  <sheetFormatPr defaultColWidth="8.796875" defaultRowHeight="15"/>
  <cols>
    <col min="1" max="1" width="2.19921875" style="0" customWidth="1"/>
    <col min="2" max="2" width="2" style="0" customWidth="1"/>
    <col min="3" max="12" width="2.296875" style="0" customWidth="1"/>
    <col min="13" max="13" width="16.09765625" style="0" customWidth="1"/>
    <col min="14" max="14" width="14.296875" style="0" customWidth="1"/>
    <col min="15" max="15" width="8" style="0" customWidth="1"/>
    <col min="16" max="16" width="2.796875" style="0" bestFit="1" customWidth="1"/>
    <col min="17" max="17" width="7.69921875" style="0" customWidth="1"/>
  </cols>
  <sheetData>
    <row r="1" ht="9" customHeight="1"/>
    <row r="2" ht="6.75" customHeight="1">
      <c r="B2" s="30"/>
    </row>
    <row r="3" ht="15" hidden="1"/>
    <row r="4" spans="2:14" ht="15">
      <c r="B4" s="1"/>
      <c r="C4" s="110" t="s">
        <v>85</v>
      </c>
      <c r="D4" s="56"/>
      <c r="E4" s="56"/>
      <c r="F4" s="56"/>
      <c r="G4" s="57"/>
      <c r="H4" s="57"/>
      <c r="I4" s="58"/>
      <c r="J4" s="58"/>
      <c r="K4" s="58"/>
      <c r="L4" s="58"/>
      <c r="M4" s="58"/>
      <c r="N4" s="59"/>
    </row>
    <row r="5" spans="3:14" ht="21" customHeight="1">
      <c r="C5" s="60"/>
      <c r="D5" s="61"/>
      <c r="E5" s="62"/>
      <c r="F5" s="113" t="s">
        <v>1</v>
      </c>
      <c r="G5" s="62"/>
      <c r="H5" s="62"/>
      <c r="I5" s="112" t="s">
        <v>2</v>
      </c>
      <c r="J5" s="62"/>
      <c r="K5" s="62"/>
      <c r="L5" s="62"/>
      <c r="M5" s="111" t="s">
        <v>5</v>
      </c>
      <c r="N5" s="114" t="s">
        <v>0</v>
      </c>
    </row>
    <row r="6" spans="3:14" ht="15">
      <c r="C6" s="107" t="s">
        <v>86</v>
      </c>
      <c r="D6" s="63"/>
      <c r="E6" s="63"/>
      <c r="F6" s="63"/>
      <c r="G6" s="64"/>
      <c r="H6" s="64"/>
      <c r="I6" s="64"/>
      <c r="J6" s="64"/>
      <c r="K6" s="64"/>
      <c r="L6" s="64"/>
      <c r="M6" s="64"/>
      <c r="N6" s="65"/>
    </row>
    <row r="7" ht="85.5" customHeight="1"/>
    <row r="8" ht="15">
      <c r="B8" s="6" t="str">
        <f>IF(COUNTIF(Q12:Q19,"C")=4,"BRAWO!","Wśród uczniów przeprowadzono ankietę. Jej wyniki przedstawiono na wykresie. Ile procent uczniów udzieliło odpowiedzi:")</f>
        <v>Wśród uczniów przeprowadzono ankietę. Jej wyniki przedstawiono na wykresie. Ile procent uczniów udzieliło odpowiedzi:</v>
      </c>
    </row>
    <row r="9" ht="45.75" customHeight="1"/>
    <row r="10" spans="1:14" ht="15.75" customHeight="1">
      <c r="A10" s="6">
        <v>37</v>
      </c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N10" s="1"/>
    </row>
    <row r="11" spans="1:16" ht="15.75" customHeight="1">
      <c r="A11" s="6">
        <v>29</v>
      </c>
      <c r="B11" s="6">
        <f>A10+A11</f>
        <v>66</v>
      </c>
      <c r="C11" s="3"/>
      <c r="D11" s="3"/>
      <c r="E11" s="3"/>
      <c r="F11" s="3"/>
      <c r="G11" s="3"/>
      <c r="H11" s="3"/>
      <c r="I11" s="3"/>
      <c r="J11" s="3"/>
      <c r="K11" s="3"/>
      <c r="L11" s="3"/>
      <c r="P11" s="2"/>
    </row>
    <row r="12" spans="1:17" ht="15.75" customHeight="1">
      <c r="A12" s="6">
        <v>31</v>
      </c>
      <c r="B12" s="6">
        <f>A10+A11+A12</f>
        <v>97</v>
      </c>
      <c r="C12" s="3"/>
      <c r="D12" s="3"/>
      <c r="E12" s="3"/>
      <c r="F12" s="3"/>
      <c r="G12" s="3"/>
      <c r="H12" s="3"/>
      <c r="I12" s="3"/>
      <c r="J12" s="3"/>
      <c r="K12" s="3"/>
      <c r="L12" s="3"/>
      <c r="N12" s="69" t="s">
        <v>1</v>
      </c>
      <c r="O12" s="108"/>
      <c r="P12" s="69" t="s">
        <v>4</v>
      </c>
      <c r="Q12" s="138">
        <f>IF(O12="","",IF(O12=A10,"C","D"))</f>
      </c>
    </row>
    <row r="13" spans="1:17" ht="15.75" customHeight="1">
      <c r="A13" s="6">
        <f>100-A10-A11-A12</f>
        <v>3</v>
      </c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N13" s="1"/>
      <c r="O13" s="5"/>
      <c r="P13" s="1"/>
      <c r="Q13" s="138"/>
    </row>
    <row r="14" spans="1:17" ht="15.75" customHeight="1">
      <c r="A14" s="6"/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N14" s="69" t="s">
        <v>2</v>
      </c>
      <c r="O14" s="108"/>
      <c r="P14" s="69" t="s">
        <v>4</v>
      </c>
      <c r="Q14" s="138">
        <f>IF(O14="","",IF(O14=A11,"C","D"))</f>
      </c>
    </row>
    <row r="15" spans="3:17" ht="15.7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N15" s="1"/>
      <c r="O15" s="5"/>
      <c r="P15" s="1"/>
      <c r="Q15" s="138"/>
    </row>
    <row r="16" spans="3:17" ht="15.75" customHeight="1">
      <c r="C16" s="3"/>
      <c r="D16" s="3"/>
      <c r="E16" s="3"/>
      <c r="F16" s="3"/>
      <c r="G16" s="3"/>
      <c r="H16" s="3"/>
      <c r="I16" s="3"/>
      <c r="J16" s="3"/>
      <c r="K16" s="3"/>
      <c r="L16" s="3"/>
      <c r="N16" s="69" t="s">
        <v>3</v>
      </c>
      <c r="O16" s="108"/>
      <c r="P16" s="69" t="s">
        <v>4</v>
      </c>
      <c r="Q16" s="138">
        <f>IF(O16="","",IF(O16=A12,"C","D"))</f>
      </c>
    </row>
    <row r="17" spans="3:17" ht="15.75" customHeight="1">
      <c r="C17" s="3"/>
      <c r="D17" s="3"/>
      <c r="E17" s="3"/>
      <c r="F17" s="3"/>
      <c r="G17" s="3"/>
      <c r="H17" s="3"/>
      <c r="I17" s="3"/>
      <c r="J17" s="3"/>
      <c r="K17" s="3"/>
      <c r="L17" s="3"/>
      <c r="N17" s="1"/>
      <c r="O17" s="5"/>
      <c r="P17" s="1"/>
      <c r="Q17" s="138"/>
    </row>
    <row r="18" spans="3:17" ht="15.75" customHeight="1">
      <c r="C18" s="3"/>
      <c r="D18" s="3"/>
      <c r="E18" s="3"/>
      <c r="F18" s="3"/>
      <c r="G18" s="3"/>
      <c r="H18" s="3"/>
      <c r="I18" s="3"/>
      <c r="J18" s="3"/>
      <c r="K18" s="3"/>
      <c r="L18" s="3"/>
      <c r="N18" s="69" t="s">
        <v>0</v>
      </c>
      <c r="O18" s="108"/>
      <c r="P18" s="69" t="s">
        <v>4</v>
      </c>
      <c r="Q18" s="139">
        <f>IF(O18="","",IF(O18=A13,"C","D"))</f>
      </c>
    </row>
    <row r="19" spans="3:17" ht="15.7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Q19" s="139"/>
    </row>
    <row r="21" spans="17:18" ht="15">
      <c r="Q21" s="31"/>
      <c r="R21" s="32"/>
    </row>
  </sheetData>
  <mergeCells count="4">
    <mergeCell ref="Q16:Q17"/>
    <mergeCell ref="Q18:Q19"/>
    <mergeCell ref="Q14:Q15"/>
    <mergeCell ref="Q12:Q13"/>
  </mergeCells>
  <conditionalFormatting sqref="C10">
    <cfRule type="expression" priority="1" dxfId="0" stopIfTrue="1">
      <formula>($A$10&gt;=1)</formula>
    </cfRule>
    <cfRule type="expression" priority="2" dxfId="1" stopIfTrue="1">
      <formula>($B$11&gt;=1)</formula>
    </cfRule>
    <cfRule type="expression" priority="3" dxfId="2" stopIfTrue="1">
      <formula>($B$12&gt;=1)</formula>
    </cfRule>
  </conditionalFormatting>
  <conditionalFormatting sqref="D10">
    <cfRule type="expression" priority="4" dxfId="0" stopIfTrue="1">
      <formula>($A$10&gt;=2)</formula>
    </cfRule>
    <cfRule type="expression" priority="5" dxfId="1" stopIfTrue="1">
      <formula>($B$11&gt;=2)</formula>
    </cfRule>
    <cfRule type="expression" priority="6" dxfId="2" stopIfTrue="1">
      <formula>($B$12&gt;=2)</formula>
    </cfRule>
  </conditionalFormatting>
  <conditionalFormatting sqref="E10">
    <cfRule type="expression" priority="7" dxfId="0" stopIfTrue="1">
      <formula>($A$10&gt;=3)</formula>
    </cfRule>
    <cfRule type="expression" priority="8" dxfId="1" stopIfTrue="1">
      <formula>($B$11&gt;=3)</formula>
    </cfRule>
    <cfRule type="expression" priority="9" dxfId="2" stopIfTrue="1">
      <formula>($B$12&gt;=3)</formula>
    </cfRule>
  </conditionalFormatting>
  <conditionalFormatting sqref="F10">
    <cfRule type="expression" priority="10" dxfId="0" stopIfTrue="1">
      <formula>($A$10&gt;=4)</formula>
    </cfRule>
    <cfRule type="expression" priority="11" dxfId="1" stopIfTrue="1">
      <formula>($B$11&gt;=4)</formula>
    </cfRule>
    <cfRule type="expression" priority="12" dxfId="2" stopIfTrue="1">
      <formula>($B$12&gt;=4)</formula>
    </cfRule>
  </conditionalFormatting>
  <conditionalFormatting sqref="G10">
    <cfRule type="expression" priority="13" dxfId="0" stopIfTrue="1">
      <formula>($A$10&gt;=5)</formula>
    </cfRule>
    <cfRule type="expression" priority="14" dxfId="1" stopIfTrue="1">
      <formula>($B$11&gt;=5)</formula>
    </cfRule>
    <cfRule type="expression" priority="15" dxfId="2" stopIfTrue="1">
      <formula>($B$12&gt;=5)</formula>
    </cfRule>
  </conditionalFormatting>
  <conditionalFormatting sqref="H10">
    <cfRule type="expression" priority="16" dxfId="0" stopIfTrue="1">
      <formula>($A$10&gt;=6)</formula>
    </cfRule>
    <cfRule type="expression" priority="17" dxfId="1" stopIfTrue="1">
      <formula>($B$11&gt;=6)</formula>
    </cfRule>
    <cfRule type="expression" priority="18" dxfId="2" stopIfTrue="1">
      <formula>($B$12&gt;=6)</formula>
    </cfRule>
  </conditionalFormatting>
  <conditionalFormatting sqref="I10">
    <cfRule type="expression" priority="19" dxfId="0" stopIfTrue="1">
      <formula>($A$10&gt;=7)</formula>
    </cfRule>
    <cfRule type="expression" priority="20" dxfId="1" stopIfTrue="1">
      <formula>($B$11&gt;=7)</formula>
    </cfRule>
    <cfRule type="expression" priority="21" dxfId="2" stopIfTrue="1">
      <formula>($B$12&gt;=7)</formula>
    </cfRule>
  </conditionalFormatting>
  <conditionalFormatting sqref="J10">
    <cfRule type="expression" priority="22" dxfId="0" stopIfTrue="1">
      <formula>($A$10&gt;=8)</formula>
    </cfRule>
    <cfRule type="expression" priority="23" dxfId="1" stopIfTrue="1">
      <formula>($B$11&gt;=8)</formula>
    </cfRule>
    <cfRule type="expression" priority="24" dxfId="2" stopIfTrue="1">
      <formula>($B$12&gt;=8)</formula>
    </cfRule>
  </conditionalFormatting>
  <conditionalFormatting sqref="K10">
    <cfRule type="expression" priority="25" dxfId="0" stopIfTrue="1">
      <formula>($A$10&gt;=9)</formula>
    </cfRule>
    <cfRule type="expression" priority="26" dxfId="1" stopIfTrue="1">
      <formula>($B$11&gt;=9)</formula>
    </cfRule>
    <cfRule type="expression" priority="27" dxfId="2" stopIfTrue="1">
      <formula>($B$12&gt;=9)</formula>
    </cfRule>
  </conditionalFormatting>
  <conditionalFormatting sqref="L10">
    <cfRule type="expression" priority="28" dxfId="0" stopIfTrue="1">
      <formula>($A$10&gt;=10)</formula>
    </cfRule>
    <cfRule type="expression" priority="29" dxfId="1" stopIfTrue="1">
      <formula>($B$11&gt;=10)</formula>
    </cfRule>
    <cfRule type="expression" priority="30" dxfId="2" stopIfTrue="1">
      <formula>($B$12&gt;=10)</formula>
    </cfRule>
  </conditionalFormatting>
  <conditionalFormatting sqref="J11">
    <cfRule type="expression" priority="31" dxfId="0" stopIfTrue="1">
      <formula>($A$10&gt;=13)</formula>
    </cfRule>
    <cfRule type="expression" priority="32" dxfId="1" stopIfTrue="1">
      <formula>($B$11&gt;=13)</formula>
    </cfRule>
    <cfRule type="expression" priority="33" dxfId="2" stopIfTrue="1">
      <formula>($B$12&gt;=13)</formula>
    </cfRule>
  </conditionalFormatting>
  <conditionalFormatting sqref="C12">
    <cfRule type="expression" priority="34" dxfId="0" stopIfTrue="1">
      <formula>($A$10&gt;=21)</formula>
    </cfRule>
    <cfRule type="expression" priority="35" dxfId="1" stopIfTrue="1">
      <formula>($B$11&gt;=21)</formula>
    </cfRule>
    <cfRule type="expression" priority="36" dxfId="2" stopIfTrue="1">
      <formula>($B$12&gt;=21)</formula>
    </cfRule>
  </conditionalFormatting>
  <conditionalFormatting sqref="C14">
    <cfRule type="expression" priority="37" dxfId="0" stopIfTrue="1">
      <formula>($A$10&gt;=41)</formula>
    </cfRule>
    <cfRule type="expression" priority="38" dxfId="1" stopIfTrue="1">
      <formula>($B$11&gt;=41)</formula>
    </cfRule>
    <cfRule type="expression" priority="39" dxfId="2" stopIfTrue="1">
      <formula>($B$12&gt;=41)</formula>
    </cfRule>
  </conditionalFormatting>
  <conditionalFormatting sqref="L15">
    <cfRule type="expression" priority="40" dxfId="0" stopIfTrue="1">
      <formula>($A$10&gt;=51)</formula>
    </cfRule>
    <cfRule type="expression" priority="41" dxfId="1" stopIfTrue="1">
      <formula>($B$11&gt;=51)</formula>
    </cfRule>
    <cfRule type="expression" priority="42" dxfId="2" stopIfTrue="1">
      <formula>($B$12&gt;=51)</formula>
    </cfRule>
  </conditionalFormatting>
  <conditionalFormatting sqref="C16">
    <cfRule type="expression" priority="43" dxfId="0" stopIfTrue="1">
      <formula>($A$10&gt;=61)</formula>
    </cfRule>
    <cfRule type="expression" priority="44" dxfId="1" stopIfTrue="1">
      <formula>($B$11&gt;=61)</formula>
    </cfRule>
    <cfRule type="expression" priority="45" dxfId="2" stopIfTrue="1">
      <formula>($B$12&gt;=61)</formula>
    </cfRule>
  </conditionalFormatting>
  <conditionalFormatting sqref="L17">
    <cfRule type="expression" priority="46" dxfId="0" stopIfTrue="1">
      <formula>($A$10&gt;=71)</formula>
    </cfRule>
    <cfRule type="expression" priority="47" dxfId="1" stopIfTrue="1">
      <formula>($B$11&gt;=71)</formula>
    </cfRule>
    <cfRule type="expression" priority="48" dxfId="2" stopIfTrue="1">
      <formula>($B$12&gt;=71)</formula>
    </cfRule>
  </conditionalFormatting>
  <conditionalFormatting sqref="C18">
    <cfRule type="expression" priority="49" dxfId="0" stopIfTrue="1">
      <formula>($A$10&gt;=81)</formula>
    </cfRule>
    <cfRule type="expression" priority="50" dxfId="1" stopIfTrue="1">
      <formula>($B$11&gt;=81)</formula>
    </cfRule>
    <cfRule type="expression" priority="51" dxfId="2" stopIfTrue="1">
      <formula>($B$12&gt;=81)</formula>
    </cfRule>
  </conditionalFormatting>
  <conditionalFormatting sqref="L19">
    <cfRule type="expression" priority="52" dxfId="0" stopIfTrue="1">
      <formula>($A$10&gt;=91)</formula>
    </cfRule>
    <cfRule type="expression" priority="53" dxfId="1" stopIfTrue="1">
      <formula>($B$11&gt;=91)</formula>
    </cfRule>
    <cfRule type="expression" priority="54" dxfId="2" stopIfTrue="1">
      <formula>($B$12&gt;=91)</formula>
    </cfRule>
  </conditionalFormatting>
  <conditionalFormatting sqref="D12">
    <cfRule type="expression" priority="55" dxfId="0" stopIfTrue="1">
      <formula>($A$10&gt;=22)</formula>
    </cfRule>
    <cfRule type="expression" priority="56" dxfId="1" stopIfTrue="1">
      <formula>($B$11&gt;=22)</formula>
    </cfRule>
    <cfRule type="expression" priority="57" dxfId="2" stopIfTrue="1">
      <formula>($B$12&gt;=22)</formula>
    </cfRule>
  </conditionalFormatting>
  <conditionalFormatting sqref="K13">
    <cfRule type="expression" priority="58" dxfId="0" stopIfTrue="1">
      <formula>($A$10&gt;=32)</formula>
    </cfRule>
    <cfRule type="expression" priority="59" dxfId="1" stopIfTrue="1">
      <formula>($B$11&gt;=32)</formula>
    </cfRule>
    <cfRule type="expression" priority="60" dxfId="2" stopIfTrue="1">
      <formula>($B$12&gt;=32)</formula>
    </cfRule>
  </conditionalFormatting>
  <conditionalFormatting sqref="D14">
    <cfRule type="expression" priority="61" dxfId="0" stopIfTrue="1">
      <formula>($A$10&gt;=42)</formula>
    </cfRule>
    <cfRule type="expression" priority="62" dxfId="1" stopIfTrue="1">
      <formula>($B$11&gt;=42)</formula>
    </cfRule>
    <cfRule type="expression" priority="63" dxfId="2" stopIfTrue="1">
      <formula>($B$12&gt;=42)</formula>
    </cfRule>
  </conditionalFormatting>
  <conditionalFormatting sqref="K15">
    <cfRule type="expression" priority="64" dxfId="0" stopIfTrue="1">
      <formula>($A$10&gt;=52)</formula>
    </cfRule>
    <cfRule type="expression" priority="65" dxfId="1" stopIfTrue="1">
      <formula>($B$11&gt;=52)</formula>
    </cfRule>
    <cfRule type="expression" priority="66" dxfId="2" stopIfTrue="1">
      <formula>($B$12&gt;=52)</formula>
    </cfRule>
  </conditionalFormatting>
  <conditionalFormatting sqref="D16">
    <cfRule type="expression" priority="67" dxfId="0" stopIfTrue="1">
      <formula>($A$10&gt;=62)</formula>
    </cfRule>
    <cfRule type="expression" priority="68" dxfId="1" stopIfTrue="1">
      <formula>($B$11&gt;=62)</formula>
    </cfRule>
    <cfRule type="expression" priority="69" dxfId="2" stopIfTrue="1">
      <formula>($B$12&gt;=62)</formula>
    </cfRule>
  </conditionalFormatting>
  <conditionalFormatting sqref="K17">
    <cfRule type="expression" priority="70" dxfId="0" stopIfTrue="1">
      <formula>($A$10&gt;=72)</formula>
    </cfRule>
    <cfRule type="expression" priority="71" dxfId="1" stopIfTrue="1">
      <formula>($B$11&gt;=72)</formula>
    </cfRule>
    <cfRule type="expression" priority="72" dxfId="2" stopIfTrue="1">
      <formula>($B$12&gt;=72)</formula>
    </cfRule>
  </conditionalFormatting>
  <conditionalFormatting sqref="D18">
    <cfRule type="expression" priority="73" dxfId="0" stopIfTrue="1">
      <formula>($A$10&gt;=82)</formula>
    </cfRule>
    <cfRule type="expression" priority="74" dxfId="1" stopIfTrue="1">
      <formula>($B$11&gt;=82)</formula>
    </cfRule>
    <cfRule type="expression" priority="75" dxfId="2" stopIfTrue="1">
      <formula>($B$12&gt;=82)</formula>
    </cfRule>
  </conditionalFormatting>
  <conditionalFormatting sqref="K19">
    <cfRule type="expression" priority="76" dxfId="0" stopIfTrue="1">
      <formula>($A$10&gt;=92)</formula>
    </cfRule>
    <cfRule type="expression" priority="77" dxfId="1" stopIfTrue="1">
      <formula>($B$11&gt;=92)</formula>
    </cfRule>
    <cfRule type="expression" priority="78" dxfId="2" stopIfTrue="1">
      <formula>($B$12&gt;=92)</formula>
    </cfRule>
  </conditionalFormatting>
  <conditionalFormatting sqref="E12">
    <cfRule type="expression" priority="79" dxfId="0" stopIfTrue="1">
      <formula>($A$10&gt;=23)</formula>
    </cfRule>
    <cfRule type="expression" priority="80" dxfId="1" stopIfTrue="1">
      <formula>($B$11&gt;=23)</formula>
    </cfRule>
    <cfRule type="expression" priority="81" dxfId="2" stopIfTrue="1">
      <formula>($B$12&gt;=23)</formula>
    </cfRule>
  </conditionalFormatting>
  <conditionalFormatting sqref="J13">
    <cfRule type="expression" priority="82" dxfId="0" stopIfTrue="1">
      <formula>($A$10&gt;=33)</formula>
    </cfRule>
    <cfRule type="expression" priority="83" dxfId="1" stopIfTrue="1">
      <formula>($B$11&gt;=33)</formula>
    </cfRule>
    <cfRule type="expression" priority="84" dxfId="2" stopIfTrue="1">
      <formula>($B$12&gt;=33)</formula>
    </cfRule>
  </conditionalFormatting>
  <conditionalFormatting sqref="E14">
    <cfRule type="expression" priority="85" dxfId="0" stopIfTrue="1">
      <formula>($A$10&gt;=43)</formula>
    </cfRule>
    <cfRule type="expression" priority="86" dxfId="1" stopIfTrue="1">
      <formula>($B$11&gt;=43)</formula>
    </cfRule>
    <cfRule type="expression" priority="87" dxfId="2" stopIfTrue="1">
      <formula>($B$12&gt;=43)</formula>
    </cfRule>
  </conditionalFormatting>
  <conditionalFormatting sqref="J15">
    <cfRule type="expression" priority="88" dxfId="0" stopIfTrue="1">
      <formula>($A$10&gt;=53)</formula>
    </cfRule>
    <cfRule type="expression" priority="89" dxfId="1" stopIfTrue="1">
      <formula>($B$11&gt;=53)</formula>
    </cfRule>
    <cfRule type="expression" priority="90" dxfId="2" stopIfTrue="1">
      <formula>($B$12&gt;=53)</formula>
    </cfRule>
  </conditionalFormatting>
  <conditionalFormatting sqref="E16">
    <cfRule type="expression" priority="91" dxfId="0" stopIfTrue="1">
      <formula>($A$10&gt;=63)</formula>
    </cfRule>
    <cfRule type="expression" priority="92" dxfId="1" stopIfTrue="1">
      <formula>($B$11&gt;=63)</formula>
    </cfRule>
    <cfRule type="expression" priority="93" dxfId="2" stopIfTrue="1">
      <formula>($B$12&gt;=63)</formula>
    </cfRule>
  </conditionalFormatting>
  <conditionalFormatting sqref="J17">
    <cfRule type="expression" priority="94" dxfId="0" stopIfTrue="1">
      <formula>($A$10&gt;=73)</formula>
    </cfRule>
    <cfRule type="expression" priority="95" dxfId="1" stopIfTrue="1">
      <formula>($B$11&gt;=73)</formula>
    </cfRule>
    <cfRule type="expression" priority="96" dxfId="2" stopIfTrue="1">
      <formula>($B$12&gt;=73)</formula>
    </cfRule>
  </conditionalFormatting>
  <conditionalFormatting sqref="E18">
    <cfRule type="expression" priority="97" dxfId="0" stopIfTrue="1">
      <formula>($A$10&gt;=83)</formula>
    </cfRule>
    <cfRule type="expression" priority="98" dxfId="1" stopIfTrue="1">
      <formula>($B$11&gt;=83)</formula>
    </cfRule>
    <cfRule type="expression" priority="99" dxfId="2" stopIfTrue="1">
      <formula>($B$12&gt;=83)</formula>
    </cfRule>
  </conditionalFormatting>
  <conditionalFormatting sqref="J19">
    <cfRule type="expression" priority="100" dxfId="0" stopIfTrue="1">
      <formula>($A$10&gt;=93)</formula>
    </cfRule>
    <cfRule type="expression" priority="101" dxfId="1" stopIfTrue="1">
      <formula>($B$11&gt;=93)</formula>
    </cfRule>
    <cfRule type="expression" priority="102" dxfId="2" stopIfTrue="1">
      <formula>($B$12&gt;=93)</formula>
    </cfRule>
  </conditionalFormatting>
  <conditionalFormatting sqref="I11">
    <cfRule type="expression" priority="103" dxfId="0" stopIfTrue="1">
      <formula>($A$10&gt;=14)</formula>
    </cfRule>
    <cfRule type="expression" priority="104" dxfId="1" stopIfTrue="1">
      <formula>($B$11&gt;=14)</formula>
    </cfRule>
    <cfRule type="expression" priority="105" dxfId="2" stopIfTrue="1">
      <formula>($B$12&gt;=14)</formula>
    </cfRule>
  </conditionalFormatting>
  <conditionalFormatting sqref="F12">
    <cfRule type="expression" priority="106" dxfId="0" stopIfTrue="1">
      <formula>($A$10&gt;=24)</formula>
    </cfRule>
    <cfRule type="expression" priority="107" dxfId="1" stopIfTrue="1">
      <formula>($B$11&gt;=24)</formula>
    </cfRule>
    <cfRule type="expression" priority="108" dxfId="2" stopIfTrue="1">
      <formula>($B$12&gt;=24)</formula>
    </cfRule>
  </conditionalFormatting>
  <conditionalFormatting sqref="I13">
    <cfRule type="expression" priority="109" dxfId="0" stopIfTrue="1">
      <formula>($A$10&gt;=34)</formula>
    </cfRule>
    <cfRule type="expression" priority="110" dxfId="1" stopIfTrue="1">
      <formula>($B$11&gt;=34)</formula>
    </cfRule>
    <cfRule type="expression" priority="111" dxfId="2" stopIfTrue="1">
      <formula>($B$12&gt;=34)</formula>
    </cfRule>
  </conditionalFormatting>
  <conditionalFormatting sqref="F14">
    <cfRule type="expression" priority="112" dxfId="0" stopIfTrue="1">
      <formula>($A$10&gt;=44)</formula>
    </cfRule>
    <cfRule type="expression" priority="113" dxfId="1" stopIfTrue="1">
      <formula>($B$11&gt;=44)</formula>
    </cfRule>
    <cfRule type="expression" priority="114" dxfId="2" stopIfTrue="1">
      <formula>($B$12&gt;=44)</formula>
    </cfRule>
  </conditionalFormatting>
  <conditionalFormatting sqref="I15">
    <cfRule type="expression" priority="115" dxfId="0" stopIfTrue="1">
      <formula>($A$10&gt;=54)</formula>
    </cfRule>
    <cfRule type="expression" priority="116" dxfId="1" stopIfTrue="1">
      <formula>($B$11&gt;=54)</formula>
    </cfRule>
    <cfRule type="expression" priority="117" dxfId="2" stopIfTrue="1">
      <formula>($B$12&gt;=54)</formula>
    </cfRule>
  </conditionalFormatting>
  <conditionalFormatting sqref="F16">
    <cfRule type="expression" priority="118" dxfId="0" stopIfTrue="1">
      <formula>($A$10&gt;=64)</formula>
    </cfRule>
    <cfRule type="expression" priority="119" dxfId="1" stopIfTrue="1">
      <formula>($B$11&gt;=64)</formula>
    </cfRule>
    <cfRule type="expression" priority="120" dxfId="2" stopIfTrue="1">
      <formula>($B$12&gt;=64)</formula>
    </cfRule>
  </conditionalFormatting>
  <conditionalFormatting sqref="I17">
    <cfRule type="expression" priority="121" dxfId="0" stopIfTrue="1">
      <formula>($A$10&gt;=74)</formula>
    </cfRule>
    <cfRule type="expression" priority="122" dxfId="1" stopIfTrue="1">
      <formula>($B$11&gt;=74)</formula>
    </cfRule>
    <cfRule type="expression" priority="123" dxfId="2" stopIfTrue="1">
      <formula>($B$12&gt;=74)</formula>
    </cfRule>
  </conditionalFormatting>
  <conditionalFormatting sqref="F18">
    <cfRule type="expression" priority="124" dxfId="0" stopIfTrue="1">
      <formula>($A$10&gt;=84)</formula>
    </cfRule>
    <cfRule type="expression" priority="125" dxfId="1" stopIfTrue="1">
      <formula>($B$11&gt;=84)</formula>
    </cfRule>
    <cfRule type="expression" priority="126" dxfId="2" stopIfTrue="1">
      <formula>($B$12&gt;=84)</formula>
    </cfRule>
  </conditionalFormatting>
  <conditionalFormatting sqref="I19">
    <cfRule type="expression" priority="127" dxfId="0" stopIfTrue="1">
      <formula>($A$10&gt;=94)</formula>
    </cfRule>
    <cfRule type="expression" priority="128" dxfId="1" stopIfTrue="1">
      <formula>($B$11&gt;=94)</formula>
    </cfRule>
    <cfRule type="expression" priority="129" dxfId="2" stopIfTrue="1">
      <formula>($B$12&gt;=94)</formula>
    </cfRule>
  </conditionalFormatting>
  <conditionalFormatting sqref="H11">
    <cfRule type="expression" priority="130" dxfId="0" stopIfTrue="1">
      <formula>($A$10&gt;=15)</formula>
    </cfRule>
    <cfRule type="expression" priority="131" dxfId="1" stopIfTrue="1">
      <formula>($B$11&gt;=15)</formula>
    </cfRule>
    <cfRule type="expression" priority="132" dxfId="2" stopIfTrue="1">
      <formula>($B$12&gt;=15)</formula>
    </cfRule>
  </conditionalFormatting>
  <conditionalFormatting sqref="G12">
    <cfRule type="expression" priority="133" dxfId="0" stopIfTrue="1">
      <formula>($A$10&gt;=25)</formula>
    </cfRule>
    <cfRule type="expression" priority="134" dxfId="1" stopIfTrue="1">
      <formula>($B$11&gt;=25)</formula>
    </cfRule>
    <cfRule type="expression" priority="135" dxfId="2" stopIfTrue="1">
      <formula>($B$12&gt;=25)</formula>
    </cfRule>
  </conditionalFormatting>
  <conditionalFormatting sqref="H13">
    <cfRule type="expression" priority="136" dxfId="0" stopIfTrue="1">
      <formula>($A$10&gt;=35)</formula>
    </cfRule>
    <cfRule type="expression" priority="137" dxfId="1" stopIfTrue="1">
      <formula>($B$11&gt;=35)</formula>
    </cfRule>
    <cfRule type="expression" priority="138" dxfId="2" stopIfTrue="1">
      <formula>($B$12&gt;=35)</formula>
    </cfRule>
  </conditionalFormatting>
  <conditionalFormatting sqref="G14">
    <cfRule type="expression" priority="139" dxfId="0" stopIfTrue="1">
      <formula>($A$10&gt;=45)</formula>
    </cfRule>
    <cfRule type="expression" priority="140" dxfId="1" stopIfTrue="1">
      <formula>($B$11&gt;=45)</formula>
    </cfRule>
    <cfRule type="expression" priority="141" dxfId="2" stopIfTrue="1">
      <formula>($B$12&gt;=45)</formula>
    </cfRule>
  </conditionalFormatting>
  <conditionalFormatting sqref="H15">
    <cfRule type="expression" priority="142" dxfId="0" stopIfTrue="1">
      <formula>($A$10&gt;=55)</formula>
    </cfRule>
    <cfRule type="expression" priority="143" dxfId="1" stopIfTrue="1">
      <formula>($B$11&gt;=55)</formula>
    </cfRule>
    <cfRule type="expression" priority="144" dxfId="2" stopIfTrue="1">
      <formula>($B$12&gt;=55)</formula>
    </cfRule>
  </conditionalFormatting>
  <conditionalFormatting sqref="H17">
    <cfRule type="expression" priority="145" dxfId="0" stopIfTrue="1">
      <formula>($A$10&gt;=75)</formula>
    </cfRule>
    <cfRule type="expression" priority="146" dxfId="1" stopIfTrue="1">
      <formula>($B$11&gt;=75)</formula>
    </cfRule>
    <cfRule type="expression" priority="147" dxfId="2" stopIfTrue="1">
      <formula>($B$12&gt;=75)</formula>
    </cfRule>
  </conditionalFormatting>
  <conditionalFormatting sqref="G18">
    <cfRule type="expression" priority="148" dxfId="0" stopIfTrue="1">
      <formula>($A$10&gt;=85)</formula>
    </cfRule>
    <cfRule type="expression" priority="149" dxfId="1" stopIfTrue="1">
      <formula>($B$11&gt;=85)</formula>
    </cfRule>
    <cfRule type="expression" priority="150" dxfId="2" stopIfTrue="1">
      <formula>($B$12&gt;=85)</formula>
    </cfRule>
  </conditionalFormatting>
  <conditionalFormatting sqref="H19">
    <cfRule type="expression" priority="151" dxfId="0" stopIfTrue="1">
      <formula>($A$10&gt;=95)</formula>
    </cfRule>
    <cfRule type="expression" priority="152" dxfId="1" stopIfTrue="1">
      <formula>($B$11&gt;=95)</formula>
    </cfRule>
    <cfRule type="expression" priority="153" dxfId="2" stopIfTrue="1">
      <formula>($B$12&gt;=95)</formula>
    </cfRule>
  </conditionalFormatting>
  <conditionalFormatting sqref="G11">
    <cfRule type="expression" priority="154" dxfId="0" stopIfTrue="1">
      <formula>($A$10&gt;=16)</formula>
    </cfRule>
    <cfRule type="expression" priority="155" dxfId="1" stopIfTrue="1">
      <formula>($B$11&gt;=16)</formula>
    </cfRule>
    <cfRule type="expression" priority="156" dxfId="2" stopIfTrue="1">
      <formula>($B$12&gt;=16)</formula>
    </cfRule>
  </conditionalFormatting>
  <conditionalFormatting sqref="H12">
    <cfRule type="expression" priority="157" dxfId="0" stopIfTrue="1">
      <formula>($A$10&gt;=26)</formula>
    </cfRule>
    <cfRule type="expression" priority="158" dxfId="1" stopIfTrue="1">
      <formula>($B$11&gt;=26)</formula>
    </cfRule>
    <cfRule type="expression" priority="159" dxfId="2" stopIfTrue="1">
      <formula>($B$12&gt;=26)</formula>
    </cfRule>
  </conditionalFormatting>
  <conditionalFormatting sqref="G13">
    <cfRule type="expression" priority="160" dxfId="0" stopIfTrue="1">
      <formula>($A$10&gt;=36)</formula>
    </cfRule>
    <cfRule type="expression" priority="161" dxfId="1" stopIfTrue="1">
      <formula>($B$11&gt;=36)</formula>
    </cfRule>
    <cfRule type="expression" priority="162" dxfId="2" stopIfTrue="1">
      <formula>($B$12&gt;=36)</formula>
    </cfRule>
  </conditionalFormatting>
  <conditionalFormatting sqref="H14">
    <cfRule type="expression" priority="163" dxfId="0" stopIfTrue="1">
      <formula>($A$10&gt;=46)</formula>
    </cfRule>
    <cfRule type="expression" priority="164" dxfId="1" stopIfTrue="1">
      <formula>($B$11&gt;=46)</formula>
    </cfRule>
    <cfRule type="expression" priority="165" dxfId="2" stopIfTrue="1">
      <formula>($B$12&gt;=46)</formula>
    </cfRule>
  </conditionalFormatting>
  <conditionalFormatting sqref="G15">
    <cfRule type="expression" priority="166" dxfId="0" stopIfTrue="1">
      <formula>($A$10&gt;=56)</formula>
    </cfRule>
    <cfRule type="expression" priority="167" dxfId="1" stopIfTrue="1">
      <formula>($B$11&gt;=56)</formula>
    </cfRule>
    <cfRule type="expression" priority="168" dxfId="2" stopIfTrue="1">
      <formula>($B$12&gt;=56)</formula>
    </cfRule>
  </conditionalFormatting>
  <conditionalFormatting sqref="H16">
    <cfRule type="expression" priority="169" dxfId="0" stopIfTrue="1">
      <formula>($A$10&gt;=66)</formula>
    </cfRule>
    <cfRule type="expression" priority="170" dxfId="1" stopIfTrue="1">
      <formula>($B$11&gt;=66)</formula>
    </cfRule>
    <cfRule type="expression" priority="171" dxfId="2" stopIfTrue="1">
      <formula>($B$12&gt;=66)</formula>
    </cfRule>
  </conditionalFormatting>
  <conditionalFormatting sqref="G17">
    <cfRule type="expression" priority="172" dxfId="0" stopIfTrue="1">
      <formula>($A$10&gt;=76)</formula>
    </cfRule>
    <cfRule type="expression" priority="173" dxfId="1" stopIfTrue="1">
      <formula>($B$11&gt;=76)</formula>
    </cfRule>
    <cfRule type="expression" priority="174" dxfId="2" stopIfTrue="1">
      <formula>($B$12&gt;=76)</formula>
    </cfRule>
  </conditionalFormatting>
  <conditionalFormatting sqref="H18">
    <cfRule type="expression" priority="175" dxfId="0" stopIfTrue="1">
      <formula>($A$10&gt;=86)</formula>
    </cfRule>
    <cfRule type="expression" priority="176" dxfId="1" stopIfTrue="1">
      <formula>($B$11&gt;=86)</formula>
    </cfRule>
    <cfRule type="expression" priority="177" dxfId="2" stopIfTrue="1">
      <formula>($B$12&gt;=86)</formula>
    </cfRule>
  </conditionalFormatting>
  <conditionalFormatting sqref="G19">
    <cfRule type="expression" priority="178" dxfId="0" stopIfTrue="1">
      <formula>($A$10&gt;=96)</formula>
    </cfRule>
    <cfRule type="expression" priority="179" dxfId="1" stopIfTrue="1">
      <formula>($B$11&gt;=96)</formula>
    </cfRule>
    <cfRule type="expression" priority="180" dxfId="2" stopIfTrue="1">
      <formula>($B$12&gt;=96)</formula>
    </cfRule>
  </conditionalFormatting>
  <conditionalFormatting sqref="F11">
    <cfRule type="expression" priority="181" dxfId="0" stopIfTrue="1">
      <formula>($A$10&gt;=17)</formula>
    </cfRule>
    <cfRule type="expression" priority="182" dxfId="1" stopIfTrue="1">
      <formula>($B$11&gt;=17)</formula>
    </cfRule>
    <cfRule type="expression" priority="183" dxfId="2" stopIfTrue="1">
      <formula>($B$12&gt;=17)</formula>
    </cfRule>
  </conditionalFormatting>
  <conditionalFormatting sqref="I12">
    <cfRule type="expression" priority="184" dxfId="0" stopIfTrue="1">
      <formula>($A$10&gt;=27)</formula>
    </cfRule>
    <cfRule type="expression" priority="185" dxfId="1" stopIfTrue="1">
      <formula>($B$11&gt;=27)</formula>
    </cfRule>
    <cfRule type="expression" priority="186" dxfId="2" stopIfTrue="1">
      <formula>($B$12&gt;=27)</formula>
    </cfRule>
  </conditionalFormatting>
  <conditionalFormatting sqref="F13">
    <cfRule type="expression" priority="187" dxfId="0" stopIfTrue="1">
      <formula>($A$10&gt;=37)</formula>
    </cfRule>
    <cfRule type="expression" priority="188" dxfId="1" stopIfTrue="1">
      <formula>($B$11&gt;=37)</formula>
    </cfRule>
    <cfRule type="expression" priority="189" dxfId="2" stopIfTrue="1">
      <formula>($B$12&gt;=37)</formula>
    </cfRule>
  </conditionalFormatting>
  <conditionalFormatting sqref="I14">
    <cfRule type="expression" priority="190" dxfId="0" stopIfTrue="1">
      <formula>($A$10&gt;=47)</formula>
    </cfRule>
    <cfRule type="expression" priority="191" dxfId="1" stopIfTrue="1">
      <formula>($B$11&gt;=47)</formula>
    </cfRule>
    <cfRule type="expression" priority="192" dxfId="2" stopIfTrue="1">
      <formula>($B$12&gt;=47)</formula>
    </cfRule>
  </conditionalFormatting>
  <conditionalFormatting sqref="F15">
    <cfRule type="expression" priority="193" dxfId="0" stopIfTrue="1">
      <formula>($A$10&gt;=57)</formula>
    </cfRule>
    <cfRule type="expression" priority="194" dxfId="1" stopIfTrue="1">
      <formula>($B$11&gt;=57)</formula>
    </cfRule>
    <cfRule type="expression" priority="195" dxfId="2" stopIfTrue="1">
      <formula>($B$12&gt;=57)</formula>
    </cfRule>
  </conditionalFormatting>
  <conditionalFormatting sqref="I16">
    <cfRule type="expression" priority="196" dxfId="0" stopIfTrue="1">
      <formula>($A$10&gt;=67)</formula>
    </cfRule>
    <cfRule type="expression" priority="197" dxfId="1" stopIfTrue="1">
      <formula>($B$11&gt;=67)</formula>
    </cfRule>
    <cfRule type="expression" priority="198" dxfId="2" stopIfTrue="1">
      <formula>($B$12&gt;=67)</formula>
    </cfRule>
  </conditionalFormatting>
  <conditionalFormatting sqref="F17">
    <cfRule type="expression" priority="199" dxfId="0" stopIfTrue="1">
      <formula>($A$10&gt;=77)</formula>
    </cfRule>
    <cfRule type="expression" priority="200" dxfId="1" stopIfTrue="1">
      <formula>($B$11&gt;=77)</formula>
    </cfRule>
    <cfRule type="expression" priority="201" dxfId="2" stopIfTrue="1">
      <formula>($B$12&gt;=77)</formula>
    </cfRule>
  </conditionalFormatting>
  <conditionalFormatting sqref="I18">
    <cfRule type="expression" priority="202" dxfId="0" stopIfTrue="1">
      <formula>($A$10&gt;=87)</formula>
    </cfRule>
    <cfRule type="expression" priority="203" dxfId="1" stopIfTrue="1">
      <formula>($B$11&gt;=87)</formula>
    </cfRule>
    <cfRule type="expression" priority="204" dxfId="2" stopIfTrue="1">
      <formula>($B$12&gt;=87)</formula>
    </cfRule>
  </conditionalFormatting>
  <conditionalFormatting sqref="F19">
    <cfRule type="expression" priority="205" dxfId="0" stopIfTrue="1">
      <formula>($A$10&gt;=97)</formula>
    </cfRule>
    <cfRule type="expression" priority="206" dxfId="1" stopIfTrue="1">
      <formula>($B$11&gt;=97)</formula>
    </cfRule>
    <cfRule type="expression" priority="207" dxfId="2" stopIfTrue="1">
      <formula>($B$12&gt;=97)</formula>
    </cfRule>
  </conditionalFormatting>
  <conditionalFormatting sqref="E11">
    <cfRule type="expression" priority="208" dxfId="0" stopIfTrue="1">
      <formula>($A$10&gt;=18)</formula>
    </cfRule>
    <cfRule type="expression" priority="209" dxfId="1" stopIfTrue="1">
      <formula>($B$11&gt;=18)</formula>
    </cfRule>
    <cfRule type="expression" priority="210" dxfId="2" stopIfTrue="1">
      <formula>($B$12&gt;=18)</formula>
    </cfRule>
  </conditionalFormatting>
  <conditionalFormatting sqref="J12">
    <cfRule type="expression" priority="211" dxfId="0" stopIfTrue="1">
      <formula>($A$10&gt;=28)</formula>
    </cfRule>
    <cfRule type="expression" priority="212" dxfId="1" stopIfTrue="1">
      <formula>($B$11&gt;=28)</formula>
    </cfRule>
    <cfRule type="expression" priority="213" dxfId="2" stopIfTrue="1">
      <formula>($B$12&gt;=28)</formula>
    </cfRule>
  </conditionalFormatting>
  <conditionalFormatting sqref="E13">
    <cfRule type="expression" priority="214" dxfId="0" stopIfTrue="1">
      <formula>($A$10&gt;=38)</formula>
    </cfRule>
    <cfRule type="expression" priority="215" dxfId="1" stopIfTrue="1">
      <formula>($B$11&gt;=38)</formula>
    </cfRule>
    <cfRule type="expression" priority="216" dxfId="2" stopIfTrue="1">
      <formula>($B$12&gt;=38)</formula>
    </cfRule>
  </conditionalFormatting>
  <conditionalFormatting sqref="J14">
    <cfRule type="expression" priority="217" dxfId="0" stopIfTrue="1">
      <formula>($A$10&gt;=48)</formula>
    </cfRule>
    <cfRule type="expression" priority="218" dxfId="1" stopIfTrue="1">
      <formula>($B$11&gt;=48)</formula>
    </cfRule>
    <cfRule type="expression" priority="219" dxfId="2" stopIfTrue="1">
      <formula>($B$12&gt;=48)</formula>
    </cfRule>
  </conditionalFormatting>
  <conditionalFormatting sqref="E15">
    <cfRule type="expression" priority="220" dxfId="0" stopIfTrue="1">
      <formula>($A$10&gt;=58)</formula>
    </cfRule>
    <cfRule type="expression" priority="221" dxfId="1" stopIfTrue="1">
      <formula>($B$11&gt;=58)</formula>
    </cfRule>
    <cfRule type="expression" priority="222" dxfId="2" stopIfTrue="1">
      <formula>($B$12&gt;=58)</formula>
    </cfRule>
  </conditionalFormatting>
  <conditionalFormatting sqref="J16">
    <cfRule type="expression" priority="223" dxfId="0" stopIfTrue="1">
      <formula>($A$10&gt;=68)</formula>
    </cfRule>
    <cfRule type="expression" priority="224" dxfId="1" stopIfTrue="1">
      <formula>($B$11&gt;=68)</formula>
    </cfRule>
    <cfRule type="expression" priority="225" dxfId="2" stopIfTrue="1">
      <formula>($B$12&gt;=68)</formula>
    </cfRule>
  </conditionalFormatting>
  <conditionalFormatting sqref="E17">
    <cfRule type="expression" priority="226" dxfId="0" stopIfTrue="1">
      <formula>($A$10&gt;=78)</formula>
    </cfRule>
    <cfRule type="expression" priority="227" dxfId="1" stopIfTrue="1">
      <formula>($B$11&gt;=78)</formula>
    </cfRule>
    <cfRule type="expression" priority="228" dxfId="2" stopIfTrue="1">
      <formula>($B$12&gt;=78)</formula>
    </cfRule>
  </conditionalFormatting>
  <conditionalFormatting sqref="J18">
    <cfRule type="expression" priority="229" dxfId="0" stopIfTrue="1">
      <formula>($A$10&gt;=88)</formula>
    </cfRule>
    <cfRule type="expression" priority="230" dxfId="1" stopIfTrue="1">
      <formula>($B$11&gt;=88)</formula>
    </cfRule>
    <cfRule type="expression" priority="231" dxfId="2" stopIfTrue="1">
      <formula>($B$12&gt;=88)</formula>
    </cfRule>
  </conditionalFormatting>
  <conditionalFormatting sqref="E19">
    <cfRule type="expression" priority="232" dxfId="0" stopIfTrue="1">
      <formula>($A$10&gt;=98)</formula>
    </cfRule>
    <cfRule type="expression" priority="233" dxfId="1" stopIfTrue="1">
      <formula>($B$11&gt;=98)</formula>
    </cfRule>
    <cfRule type="expression" priority="234" dxfId="2" stopIfTrue="1">
      <formula>($B$12&gt;=98)</formula>
    </cfRule>
  </conditionalFormatting>
  <conditionalFormatting sqref="D11">
    <cfRule type="expression" priority="235" dxfId="0" stopIfTrue="1">
      <formula>($A$10&gt;=19)</formula>
    </cfRule>
    <cfRule type="expression" priority="236" dxfId="1" stopIfTrue="1">
      <formula>($B$11&gt;=19)</formula>
    </cfRule>
    <cfRule type="expression" priority="237" dxfId="2" stopIfTrue="1">
      <formula>($B$12&gt;=19)</formula>
    </cfRule>
  </conditionalFormatting>
  <conditionalFormatting sqref="K12">
    <cfRule type="expression" priority="238" dxfId="0" stopIfTrue="1">
      <formula>($A$10&gt;=29)</formula>
    </cfRule>
    <cfRule type="expression" priority="239" dxfId="1" stopIfTrue="1">
      <formula>($B$11&gt;=29)</formula>
    </cfRule>
    <cfRule type="expression" priority="240" dxfId="2" stopIfTrue="1">
      <formula>($B$12&gt;=29)</formula>
    </cfRule>
  </conditionalFormatting>
  <conditionalFormatting sqref="D13">
    <cfRule type="expression" priority="241" dxfId="0" stopIfTrue="1">
      <formula>($A$10&gt;=39)</formula>
    </cfRule>
    <cfRule type="expression" priority="242" dxfId="1" stopIfTrue="1">
      <formula>($B$11&gt;=39)</formula>
    </cfRule>
    <cfRule type="expression" priority="243" dxfId="2" stopIfTrue="1">
      <formula>($B$12&gt;=39)</formula>
    </cfRule>
  </conditionalFormatting>
  <conditionalFormatting sqref="K14">
    <cfRule type="expression" priority="244" dxfId="0" stopIfTrue="1">
      <formula>($A$10&gt;=49)</formula>
    </cfRule>
    <cfRule type="expression" priority="245" dxfId="1" stopIfTrue="1">
      <formula>($B$11&gt;=49)</formula>
    </cfRule>
    <cfRule type="expression" priority="246" dxfId="2" stopIfTrue="1">
      <formula>($B$12&gt;=49)</formula>
    </cfRule>
  </conditionalFormatting>
  <conditionalFormatting sqref="D15">
    <cfRule type="expression" priority="247" dxfId="0" stopIfTrue="1">
      <formula>($A$10&gt;=59)</formula>
    </cfRule>
    <cfRule type="expression" priority="248" dxfId="1" stopIfTrue="1">
      <formula>($B$11&gt;=59)</formula>
    </cfRule>
    <cfRule type="expression" priority="249" dxfId="2" stopIfTrue="1">
      <formula>($B$12&gt;=59)</formula>
    </cfRule>
  </conditionalFormatting>
  <conditionalFormatting sqref="K16">
    <cfRule type="expression" priority="250" dxfId="0" stopIfTrue="1">
      <formula>($A$10&gt;=69)</formula>
    </cfRule>
    <cfRule type="expression" priority="251" dxfId="1" stopIfTrue="1">
      <formula>($B$11&gt;=69)</formula>
    </cfRule>
    <cfRule type="expression" priority="252" dxfId="2" stopIfTrue="1">
      <formula>($B$12&gt;=69)</formula>
    </cfRule>
  </conditionalFormatting>
  <conditionalFormatting sqref="D17">
    <cfRule type="expression" priority="253" dxfId="0" stopIfTrue="1">
      <formula>($A$10&gt;=79)</formula>
    </cfRule>
    <cfRule type="expression" priority="254" dxfId="1" stopIfTrue="1">
      <formula>($B$11&gt;=79)</formula>
    </cfRule>
    <cfRule type="expression" priority="255" dxfId="2" stopIfTrue="1">
      <formula>($B$12&gt;=79)</formula>
    </cfRule>
  </conditionalFormatting>
  <conditionalFormatting sqref="K18">
    <cfRule type="expression" priority="256" dxfId="0" stopIfTrue="1">
      <formula>($A$10&gt;=89)</formula>
    </cfRule>
    <cfRule type="expression" priority="257" dxfId="1" stopIfTrue="1">
      <formula>($B$11&gt;=89)</formula>
    </cfRule>
    <cfRule type="expression" priority="258" dxfId="2" stopIfTrue="1">
      <formula>($B$12&gt;=89)</formula>
    </cfRule>
  </conditionalFormatting>
  <conditionalFormatting sqref="D19">
    <cfRule type="expression" priority="259" dxfId="0" stopIfTrue="1">
      <formula>($A$10&gt;=99)</formula>
    </cfRule>
    <cfRule type="expression" priority="260" dxfId="1" stopIfTrue="1">
      <formula>($B$11&gt;=99)</formula>
    </cfRule>
    <cfRule type="expression" priority="261" dxfId="2" stopIfTrue="1">
      <formula>($B$12&gt;=99)</formula>
    </cfRule>
  </conditionalFormatting>
  <conditionalFormatting sqref="L12">
    <cfRule type="expression" priority="262" dxfId="0" stopIfTrue="1">
      <formula>($A$10&gt;=30)</formula>
    </cfRule>
    <cfRule type="expression" priority="263" dxfId="1" stopIfTrue="1">
      <formula>($B$11&gt;=30)</formula>
    </cfRule>
    <cfRule type="expression" priority="264" dxfId="2" stopIfTrue="1">
      <formula>($B$12&gt;=30)</formula>
    </cfRule>
  </conditionalFormatting>
  <conditionalFormatting sqref="C15">
    <cfRule type="expression" priority="265" dxfId="0" stopIfTrue="1">
      <formula>($A$10&gt;=60)</formula>
    </cfRule>
    <cfRule type="expression" priority="266" dxfId="1" stopIfTrue="1">
      <formula>($B$11&gt;=60)</formula>
    </cfRule>
    <cfRule type="expression" priority="267" dxfId="2" stopIfTrue="1">
      <formula>($B$12&gt;=60)</formula>
    </cfRule>
  </conditionalFormatting>
  <conditionalFormatting sqref="L16">
    <cfRule type="expression" priority="268" dxfId="0" stopIfTrue="1">
      <formula>($A$10&gt;=70)</formula>
    </cfRule>
    <cfRule type="expression" priority="269" dxfId="1" stopIfTrue="1">
      <formula>($B$11&gt;=70)</formula>
    </cfRule>
    <cfRule type="expression" priority="270" dxfId="2" stopIfTrue="1">
      <formula>($B$12&gt;=70)</formula>
    </cfRule>
  </conditionalFormatting>
  <conditionalFormatting sqref="C17">
    <cfRule type="expression" priority="271" dxfId="0" stopIfTrue="1">
      <formula>($A$10&gt;=80)</formula>
    </cfRule>
    <cfRule type="expression" priority="272" dxfId="1" stopIfTrue="1">
      <formula>($B$11&gt;=80)</formula>
    </cfRule>
    <cfRule type="expression" priority="273" dxfId="2" stopIfTrue="1">
      <formula>($B$12&gt;=80)</formula>
    </cfRule>
  </conditionalFormatting>
  <conditionalFormatting sqref="L18">
    <cfRule type="expression" priority="274" dxfId="0" stopIfTrue="1">
      <formula>($A$10&gt;=90)</formula>
    </cfRule>
    <cfRule type="expression" priority="275" dxfId="1" stopIfTrue="1">
      <formula>($B$11&gt;=90)</formula>
    </cfRule>
    <cfRule type="expression" priority="276" dxfId="2" stopIfTrue="1">
      <formula>($B$12&gt;=90)</formula>
    </cfRule>
  </conditionalFormatting>
  <conditionalFormatting sqref="C19">
    <cfRule type="expression" priority="277" dxfId="0" stopIfTrue="1">
      <formula>($A$10&gt;=100)</formula>
    </cfRule>
    <cfRule type="expression" priority="278" dxfId="1" stopIfTrue="1">
      <formula>($B$11&gt;=100)</formula>
    </cfRule>
    <cfRule type="expression" priority="279" dxfId="2" stopIfTrue="1">
      <formula>($B$12&gt;=100)</formula>
    </cfRule>
  </conditionalFormatting>
  <conditionalFormatting sqref="C13">
    <cfRule type="expression" priority="280" dxfId="0" stopIfTrue="1">
      <formula>($A$10&gt;=40)</formula>
    </cfRule>
    <cfRule type="expression" priority="281" dxfId="1" stopIfTrue="1">
      <formula>($B$11&gt;=40)</formula>
    </cfRule>
    <cfRule type="expression" priority="282" dxfId="2" stopIfTrue="1">
      <formula>($B$12&gt;=40)</formula>
    </cfRule>
  </conditionalFormatting>
  <conditionalFormatting sqref="L11">
    <cfRule type="expression" priority="283" dxfId="0" stopIfTrue="1">
      <formula>($A$10&gt;=11)</formula>
    </cfRule>
    <cfRule type="expression" priority="284" dxfId="1" stopIfTrue="1">
      <formula>($B$11&gt;=11)</formula>
    </cfRule>
    <cfRule type="expression" priority="285" dxfId="2" stopIfTrue="1">
      <formula>($B$12&gt;=11)</formula>
    </cfRule>
  </conditionalFormatting>
  <conditionalFormatting sqref="K11">
    <cfRule type="expression" priority="286" dxfId="0" stopIfTrue="1">
      <formula>($A$10&gt;=12)</formula>
    </cfRule>
    <cfRule type="expression" priority="287" dxfId="1" stopIfTrue="1">
      <formula>($B$11&gt;=12)</formula>
    </cfRule>
    <cfRule type="expression" priority="288" dxfId="2" stopIfTrue="1">
      <formula>($B$12&gt;=12)</formula>
    </cfRule>
  </conditionalFormatting>
  <conditionalFormatting sqref="C11">
    <cfRule type="expression" priority="289" dxfId="0" stopIfTrue="1">
      <formula>($A$10&gt;=20)</formula>
    </cfRule>
    <cfRule type="expression" priority="290" dxfId="1" stopIfTrue="1">
      <formula>($B$11&gt;=20)</formula>
    </cfRule>
    <cfRule type="expression" priority="291" dxfId="2" stopIfTrue="1">
      <formula>($B$12&gt;=20)</formula>
    </cfRule>
  </conditionalFormatting>
  <conditionalFormatting sqref="L13">
    <cfRule type="expression" priority="292" dxfId="0" stopIfTrue="1">
      <formula>($A$10&gt;=31)</formula>
    </cfRule>
    <cfRule type="expression" priority="293" dxfId="1" stopIfTrue="1">
      <formula>($B$11&gt;=31)</formula>
    </cfRule>
    <cfRule type="expression" priority="294" dxfId="2" stopIfTrue="1">
      <formula>($B$12&gt;=31)</formula>
    </cfRule>
  </conditionalFormatting>
  <conditionalFormatting sqref="L14">
    <cfRule type="expression" priority="295" dxfId="0" stopIfTrue="1">
      <formula>($A$10&gt;=50)</formula>
    </cfRule>
    <cfRule type="expression" priority="296" dxfId="1" stopIfTrue="1">
      <formula>($B$11&gt;=50)</formula>
    </cfRule>
    <cfRule type="expression" priority="297" dxfId="2" stopIfTrue="1">
      <formula>($B$12&gt;=50)</formula>
    </cfRule>
  </conditionalFormatting>
  <conditionalFormatting sqref="G16">
    <cfRule type="expression" priority="298" dxfId="0" stopIfTrue="1">
      <formula>($A$10&gt;=65)</formula>
    </cfRule>
    <cfRule type="expression" priority="299" dxfId="1" stopIfTrue="1">
      <formula>($B$11&gt;=65)</formula>
    </cfRule>
    <cfRule type="expression" priority="300" dxfId="2" stopIfTrue="1">
      <formula>($B$12&gt;=65)</formula>
    </cfRule>
  </conditionalFormatting>
  <conditionalFormatting sqref="Q12:Q19">
    <cfRule type="cellIs" priority="301" dxfId="3" operator="equal" stopIfTrue="1">
      <formula>"C"</formula>
    </cfRule>
  </conditionalFormatting>
  <conditionalFormatting sqref="O12 O14 O16 O18">
    <cfRule type="expression" priority="302" dxfId="3" stopIfTrue="1">
      <formula>(Q12="C")</formula>
    </cfRule>
    <cfRule type="expression" priority="303" dxfId="4" stopIfTrue="1">
      <formula>(Q12="D")</formula>
    </cfRule>
  </conditionalFormatting>
  <conditionalFormatting sqref="P12 P14 P16 P18">
    <cfRule type="expression" priority="304" dxfId="5" stopIfTrue="1">
      <formula>(Q12="C")</formula>
    </cfRule>
  </conditionalFormatting>
  <dataValidations count="1">
    <dataValidation type="custom" allowBlank="1" showInputMessage="1" showErrorMessage="1" errorTitle="UWAGA!" error="Wpisana wartość jest nieprawidłowa." sqref="O12 O14 O16 O18">
      <formula1>AND(ISNUMBER(O12),LEN(O12)&lt;7,O12&gt;0,LEFT(CELL("format",O12))&lt;&gt;"D",LEFT(CELL("format",O12))&lt;&gt;"P")</formula1>
    </dataValidation>
  </dataValidations>
  <printOptions/>
  <pageMargins left="0.75" right="0.75" top="1" bottom="1" header="0.5" footer="0.5"/>
  <pageSetup horizontalDpi="600" verticalDpi="600" orientation="portrait" paperSize="9" scale="6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L23"/>
  <sheetViews>
    <sheetView showGridLines="0" showRowColHeaders="0" showOutlineSymbols="0" workbookViewId="0" topLeftCell="A1">
      <selection activeCell="I9" sqref="I9"/>
    </sheetView>
  </sheetViews>
  <sheetFormatPr defaultColWidth="8.796875" defaultRowHeight="15"/>
  <cols>
    <col min="1" max="1" width="11.59765625" style="0" customWidth="1"/>
    <col min="2" max="2" width="4.8984375" style="0" customWidth="1"/>
    <col min="3" max="3" width="5.296875" style="0" customWidth="1"/>
    <col min="4" max="4" width="6.69921875" style="0" customWidth="1"/>
    <col min="8" max="8" width="6.296875" style="0" customWidth="1"/>
    <col min="9" max="9" width="10.796875" style="0" customWidth="1"/>
    <col min="10" max="10" width="2.296875" style="0" customWidth="1"/>
  </cols>
  <sheetData>
    <row r="1" ht="20.25" customHeight="1"/>
    <row r="2" spans="2:3" ht="15">
      <c r="B2" s="6" t="str">
        <f>IF(COUNTIF(F9:K21,"C")=5,"BRAWO!","Diagram przedstawia, w jaki sposób Jacek wykorzystał czas przeznaczony na naukę.")</f>
        <v>Diagram przedstawia, w jaki sposób Jacek wykorzystał czas przeznaczony na naukę.</v>
      </c>
      <c r="C2" s="6"/>
    </row>
    <row r="3" spans="1:6" ht="7.5" customHeight="1">
      <c r="A3" s="6" t="s">
        <v>9</v>
      </c>
      <c r="B3" s="6">
        <v>29</v>
      </c>
      <c r="C3" s="6">
        <f aca="true" t="shared" si="0" ref="C3:C8">B3/$B$9</f>
        <v>0.26126126126126126</v>
      </c>
      <c r="D3" s="6">
        <f>ROUND(C3,2)</f>
        <v>0.26</v>
      </c>
      <c r="E3" s="6" t="s">
        <v>9</v>
      </c>
      <c r="F3" s="12"/>
    </row>
    <row r="4" spans="1:5" ht="10.5" customHeight="1">
      <c r="A4" s="6" t="s">
        <v>10</v>
      </c>
      <c r="B4" s="6">
        <v>14</v>
      </c>
      <c r="C4" s="6">
        <f t="shared" si="0"/>
        <v>0.12612612612612611</v>
      </c>
      <c r="D4" s="6">
        <f>ROUND(C4,2)</f>
        <v>0.13</v>
      </c>
      <c r="E4" s="6" t="s">
        <v>10</v>
      </c>
    </row>
    <row r="5" spans="1:5" ht="11.25" customHeight="1">
      <c r="A5" s="6" t="s">
        <v>12</v>
      </c>
      <c r="B5" s="6">
        <v>18</v>
      </c>
      <c r="C5" s="6">
        <f t="shared" si="0"/>
        <v>0.16216216216216217</v>
      </c>
      <c r="D5" s="6">
        <f>ROUND(C5,2)</f>
        <v>0.16</v>
      </c>
      <c r="E5" s="6" t="s">
        <v>12</v>
      </c>
    </row>
    <row r="6" spans="1:5" ht="47.25" customHeight="1">
      <c r="A6" s="6" t="s">
        <v>125</v>
      </c>
      <c r="B6" s="6">
        <v>24</v>
      </c>
      <c r="C6" s="6">
        <f t="shared" si="0"/>
        <v>0.21621621621621623</v>
      </c>
      <c r="D6" s="6">
        <f>ROUND(C6,2)</f>
        <v>0.22</v>
      </c>
      <c r="E6" s="6" t="s">
        <v>11</v>
      </c>
    </row>
    <row r="7" spans="1:11" ht="33.75" customHeight="1">
      <c r="A7" s="6" t="s">
        <v>126</v>
      </c>
      <c r="B7" s="6">
        <v>6</v>
      </c>
      <c r="C7" s="6">
        <f t="shared" si="0"/>
        <v>0.05405405405405406</v>
      </c>
      <c r="D7" s="6">
        <f>ROUND(C7,2)</f>
        <v>0.05</v>
      </c>
      <c r="E7" s="6" t="s">
        <v>13</v>
      </c>
      <c r="F7" s="141" t="s">
        <v>102</v>
      </c>
      <c r="G7" s="141"/>
      <c r="H7" s="141"/>
      <c r="I7" s="141"/>
      <c r="J7" s="141"/>
      <c r="K7" s="141"/>
    </row>
    <row r="8" spans="1:11" ht="7.5" customHeight="1">
      <c r="A8" s="6" t="s">
        <v>127</v>
      </c>
      <c r="B8" s="6">
        <v>20</v>
      </c>
      <c r="C8" s="6">
        <f t="shared" si="0"/>
        <v>0.18018018018018017</v>
      </c>
      <c r="D8" s="6">
        <f>1-D3-D4-D5-D6-D7</f>
        <v>0.17999999999999994</v>
      </c>
      <c r="E8" s="6" t="s">
        <v>15</v>
      </c>
      <c r="I8" s="6">
        <f>(D3+D4)*100</f>
        <v>39</v>
      </c>
      <c r="J8" s="142"/>
      <c r="K8" s="142"/>
    </row>
    <row r="9" spans="1:11" ht="22.5" customHeight="1">
      <c r="A9" s="10"/>
      <c r="B9" s="10">
        <f>SUM(B3:B8)</f>
        <v>111</v>
      </c>
      <c r="C9" s="10">
        <f>SUM(C3:C8)</f>
        <v>1</v>
      </c>
      <c r="D9" s="10"/>
      <c r="E9" s="10"/>
      <c r="F9" s="7" t="s">
        <v>87</v>
      </c>
      <c r="I9" s="115"/>
      <c r="J9" s="70" t="s">
        <v>4</v>
      </c>
      <c r="K9" s="67">
        <f>IF(I9="","",IF(I9=I8,"C","D"))</f>
      </c>
    </row>
    <row r="10" spans="1:10" ht="7.5" customHeight="1">
      <c r="A10" s="12"/>
      <c r="B10" s="12"/>
      <c r="C10" s="12"/>
      <c r="D10" s="12"/>
      <c r="E10" s="12"/>
      <c r="I10" s="6">
        <f>(D5+D6)*100</f>
        <v>38</v>
      </c>
      <c r="J10" s="1"/>
    </row>
    <row r="11" spans="6:11" ht="22.5" customHeight="1">
      <c r="F11" s="7" t="s">
        <v>88</v>
      </c>
      <c r="I11" s="85"/>
      <c r="J11" s="70" t="s">
        <v>4</v>
      </c>
      <c r="K11" s="67">
        <f>IF(I11="","",IF(I11=I10,"C","D"))</f>
      </c>
    </row>
    <row r="12" spans="9:10" ht="7.5" customHeight="1">
      <c r="I12" s="6">
        <f>(D7+D8)*100</f>
        <v>22.999999999999993</v>
      </c>
      <c r="J12" s="1"/>
    </row>
    <row r="13" spans="6:11" ht="21.75" customHeight="1">
      <c r="F13" s="7" t="s">
        <v>14</v>
      </c>
      <c r="I13" s="85"/>
      <c r="J13" s="70" t="s">
        <v>4</v>
      </c>
      <c r="K13" s="67">
        <f>IF(I13="","",IF(I13=I12,"C","D"))</f>
      </c>
    </row>
    <row r="14" ht="6" customHeight="1"/>
    <row r="15" spans="6:11" ht="30.75" customHeight="1">
      <c r="F15" s="140" t="s">
        <v>89</v>
      </c>
      <c r="G15" s="140"/>
      <c r="H15" s="140"/>
      <c r="I15" s="140"/>
      <c r="J15" s="140"/>
      <c r="K15" s="140"/>
    </row>
    <row r="16" spans="6:11" ht="6.75" customHeight="1">
      <c r="F16" s="11" t="s">
        <v>16</v>
      </c>
      <c r="G16" s="9"/>
      <c r="H16" s="9"/>
      <c r="I16" s="11" t="str">
        <f>IF(D8+D7+D6&lt;=0.5,"nie","tak")</f>
        <v>nie</v>
      </c>
      <c r="J16" s="9"/>
      <c r="K16" s="120"/>
    </row>
    <row r="17" spans="6:12" ht="22.5" customHeight="1">
      <c r="F17" s="6" t="s">
        <v>17</v>
      </c>
      <c r="I17" s="71"/>
      <c r="K17" s="119">
        <f>IF(I17="","",IF(I17=I16,"C","D"))</f>
      </c>
      <c r="L17" s="120"/>
    </row>
    <row r="18" spans="11:12" ht="7.5" customHeight="1">
      <c r="K18" s="120"/>
      <c r="L18" s="120"/>
    </row>
    <row r="19" spans="6:12" ht="15.75">
      <c r="F19" s="70" t="s">
        <v>90</v>
      </c>
      <c r="K19" s="120"/>
      <c r="L19" s="120"/>
    </row>
    <row r="20" spans="9:12" ht="6" customHeight="1">
      <c r="I20" s="6" t="str">
        <f>VLOOKUP(MAX(D3:D8),D3:E8,2,FALSE)</f>
        <v>matematyka</v>
      </c>
      <c r="K20" s="120"/>
      <c r="L20" s="120"/>
    </row>
    <row r="21" spans="9:12" ht="22.5" customHeight="1">
      <c r="I21" s="71"/>
      <c r="K21" s="119">
        <f>IF(I21="","",IF(I21=I20,"C","D"))</f>
      </c>
      <c r="L21" s="120"/>
    </row>
    <row r="23" ht="15">
      <c r="K23" s="32"/>
    </row>
  </sheetData>
  <mergeCells count="3">
    <mergeCell ref="F15:K15"/>
    <mergeCell ref="F7:K7"/>
    <mergeCell ref="J8:K8"/>
  </mergeCells>
  <conditionalFormatting sqref="K9 K11 K13 K17 K21">
    <cfRule type="cellIs" priority="1" dxfId="5" operator="equal" stopIfTrue="1">
      <formula>"C"</formula>
    </cfRule>
  </conditionalFormatting>
  <conditionalFormatting sqref="I9">
    <cfRule type="expression" priority="2" dxfId="3" stopIfTrue="1">
      <formula>(I9=$I$8)</formula>
    </cfRule>
    <cfRule type="expression" priority="3" dxfId="4" stopIfTrue="1">
      <formula>($K$9="D")</formula>
    </cfRule>
  </conditionalFormatting>
  <conditionalFormatting sqref="J11">
    <cfRule type="expression" priority="4" dxfId="5" stopIfTrue="1">
      <formula>($K$11="C")</formula>
    </cfRule>
  </conditionalFormatting>
  <conditionalFormatting sqref="I11 I13 I17 I21">
    <cfRule type="expression" priority="5" dxfId="3" stopIfTrue="1">
      <formula>(K11="C")</formula>
    </cfRule>
    <cfRule type="expression" priority="6" dxfId="4" stopIfTrue="1">
      <formula>(K11="D")</formula>
    </cfRule>
  </conditionalFormatting>
  <conditionalFormatting sqref="J9">
    <cfRule type="expression" priority="7" dxfId="5" stopIfTrue="1">
      <formula>($K$9="C")</formula>
    </cfRule>
  </conditionalFormatting>
  <conditionalFormatting sqref="J13">
    <cfRule type="expression" priority="8" dxfId="5" stopIfTrue="1">
      <formula>($K$13="C")</formula>
    </cfRule>
  </conditionalFormatting>
  <dataValidations count="1">
    <dataValidation type="custom" allowBlank="1" showInputMessage="1" showErrorMessage="1" errorTitle="UWAGA!" error="Wpisana wartość jest nieprawidłowa." sqref="I9 I11 I13">
      <formula1>AND(ISNUMBER(I9),LEN(I9)&lt;7,I9&gt;0,LEFT(CELL("format",I9))&lt;&gt;"D",LEFT(CELL("format",I9))&lt;&gt;"P")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M20"/>
  <sheetViews>
    <sheetView showGridLines="0" showRowColHeaders="0" showOutlineSymbols="0" workbookViewId="0" topLeftCell="A1">
      <selection activeCell="K7" sqref="K7"/>
    </sheetView>
  </sheetViews>
  <sheetFormatPr defaultColWidth="8.796875" defaultRowHeight="15"/>
  <cols>
    <col min="1" max="1" width="1.8984375" style="6" customWidth="1"/>
    <col min="2" max="2" width="8.796875" style="6" customWidth="1"/>
    <col min="3" max="3" width="6.8984375" style="6" customWidth="1"/>
    <col min="4" max="4" width="4.59765625" style="6" customWidth="1"/>
    <col min="7" max="7" width="5.3984375" style="0" customWidth="1"/>
    <col min="8" max="8" width="6.09765625" style="0" customWidth="1"/>
    <col min="10" max="10" width="6.796875" style="0" customWidth="1"/>
    <col min="12" max="12" width="3.3984375" style="0" customWidth="1"/>
  </cols>
  <sheetData>
    <row r="1" spans="2:10" ht="28.5" customHeight="1">
      <c r="B1" s="143" t="str">
        <f>IF(COUNTIF(M6:M17,"C")=5,"BRAWO!","Na diagramie słupkowym przedstawiono wyniki pracy klasowej z matematyki              w  klasie VIa.")</f>
        <v>Na diagramie słupkowym przedstawiono wyniki pracy klasowej z matematyki              w  klasie VIa.</v>
      </c>
      <c r="C1" s="143"/>
      <c r="D1" s="143"/>
      <c r="E1" s="143"/>
      <c r="F1" s="143"/>
      <c r="G1" s="143"/>
      <c r="H1" s="143"/>
      <c r="I1" s="143"/>
      <c r="J1" s="143"/>
    </row>
    <row r="2" spans="2:10" ht="15">
      <c r="B2" s="143"/>
      <c r="C2" s="143"/>
      <c r="D2" s="143"/>
      <c r="E2" s="143"/>
      <c r="F2" s="143"/>
      <c r="G2" s="143"/>
      <c r="H2" s="143"/>
      <c r="I2" s="143"/>
      <c r="J2" s="143"/>
    </row>
    <row r="3" spans="1:6" ht="9" customHeight="1">
      <c r="A3" s="6" t="s">
        <v>35</v>
      </c>
      <c r="B3" s="6">
        <v>23</v>
      </c>
      <c r="C3" s="6">
        <f aca="true" t="shared" si="0" ref="C3:C8">B3/$B$9</f>
        <v>0.22330097087378642</v>
      </c>
      <c r="D3" s="6">
        <f>ROUND(C3,2)</f>
        <v>0.22</v>
      </c>
      <c r="E3" s="6" t="s">
        <v>35</v>
      </c>
      <c r="F3" s="6"/>
    </row>
    <row r="4" spans="1:6" ht="15">
      <c r="A4" s="6" t="s">
        <v>18</v>
      </c>
      <c r="B4" s="6">
        <v>18</v>
      </c>
      <c r="C4" s="6">
        <f t="shared" si="0"/>
        <v>0.17475728155339806</v>
      </c>
      <c r="D4" s="6">
        <f>ROUND(C4,2)</f>
        <v>0.17</v>
      </c>
      <c r="E4" s="6" t="s">
        <v>18</v>
      </c>
      <c r="F4" s="6"/>
    </row>
    <row r="5" spans="1:11" ht="15">
      <c r="A5" s="6" t="s">
        <v>19</v>
      </c>
      <c r="B5" s="6">
        <v>20</v>
      </c>
      <c r="C5" s="6">
        <f t="shared" si="0"/>
        <v>0.1941747572815534</v>
      </c>
      <c r="D5" s="6">
        <f>ROUND(C5,2)</f>
        <v>0.19</v>
      </c>
      <c r="E5" s="6" t="s">
        <v>19</v>
      </c>
      <c r="F5" s="6"/>
      <c r="H5" s="1"/>
      <c r="I5" s="1"/>
      <c r="J5" s="1"/>
      <c r="K5" s="1"/>
    </row>
    <row r="6" spans="1:13" ht="50.25" customHeight="1">
      <c r="A6" s="6" t="s">
        <v>20</v>
      </c>
      <c r="B6" s="6">
        <v>12</v>
      </c>
      <c r="C6" s="6">
        <f t="shared" si="0"/>
        <v>0.11650485436893204</v>
      </c>
      <c r="D6" s="6">
        <f>ROUND(C6,2)</f>
        <v>0.12</v>
      </c>
      <c r="E6" s="6" t="s">
        <v>20</v>
      </c>
      <c r="F6" s="6"/>
      <c r="G6" s="6"/>
      <c r="H6" s="70" t="s">
        <v>124</v>
      </c>
      <c r="I6" s="1"/>
      <c r="J6" s="1"/>
      <c r="K6" s="19"/>
      <c r="M6" s="8">
        <f>IF(G7=1,D8*100,IF(G7=2,D7*100,IF(G7=3,D6*100,IF(G7=4,D5*100,IF(G7=5,D4*100,D3*100)))))</f>
        <v>17</v>
      </c>
    </row>
    <row r="7" spans="1:13" ht="21" customHeight="1">
      <c r="A7" s="6" t="s">
        <v>54</v>
      </c>
      <c r="B7" s="6">
        <v>25</v>
      </c>
      <c r="C7" s="6">
        <f t="shared" si="0"/>
        <v>0.24271844660194175</v>
      </c>
      <c r="D7" s="6">
        <f>ROUND(C7,2)</f>
        <v>0.24</v>
      </c>
      <c r="E7" s="6" t="s">
        <v>54</v>
      </c>
      <c r="F7" s="6"/>
      <c r="G7" s="6">
        <v>5</v>
      </c>
      <c r="H7" s="20" t="str">
        <f>IF(G7=1,"niedostateczną",IF(G7=2,"dopuszczającą",IF(G7=3,"dostateczną",IF(G7=4,"dobrą",IF(G7=5,"bardzo dobrą","celującą")))))</f>
        <v>bardzo dobrą</v>
      </c>
      <c r="I7" s="1"/>
      <c r="J7" s="1"/>
      <c r="K7" s="85"/>
      <c r="L7" s="109" t="s">
        <v>4</v>
      </c>
      <c r="M7" s="68">
        <f>IF(K7="","",IF(K7=M6,"C","D"))</f>
      </c>
    </row>
    <row r="8" spans="1:13" ht="12" customHeight="1">
      <c r="A8" s="6" t="s">
        <v>21</v>
      </c>
      <c r="B8" s="6">
        <v>5</v>
      </c>
      <c r="C8" s="6">
        <f t="shared" si="0"/>
        <v>0.04854368932038835</v>
      </c>
      <c r="D8" s="6">
        <f>1-D3-D4-D5-D6-D7</f>
        <v>0.06</v>
      </c>
      <c r="E8" s="6" t="s">
        <v>21</v>
      </c>
      <c r="F8" s="6"/>
      <c r="G8" s="6"/>
      <c r="H8" s="1"/>
      <c r="I8" s="1"/>
      <c r="J8" s="1"/>
      <c r="K8" s="1"/>
      <c r="L8" s="4"/>
      <c r="M8" s="6">
        <f>IF(G9=2,(D3+D4+D5+D6+D7)*100,IF(G9=3,(D6+D5+D4+D3)*100,IF(G9=4,(D5+D4+D3)*100,(D3+D4)*100)))</f>
        <v>39</v>
      </c>
    </row>
    <row r="9" spans="2:13" ht="21.75" customHeight="1">
      <c r="B9" s="6">
        <f>SUM(B3:B8)</f>
        <v>103</v>
      </c>
      <c r="C9" s="6">
        <f>SUM(C3:C8)</f>
        <v>1.0000000000000002</v>
      </c>
      <c r="D9" s="6">
        <f>SUM(D3:D8)</f>
        <v>1</v>
      </c>
      <c r="E9" s="6"/>
      <c r="F9" s="6"/>
      <c r="G9" s="6">
        <v>5</v>
      </c>
      <c r="H9" s="7" t="str">
        <f>"co najmniej "&amp;IF(G9=3,"dostateczną",IF(G9=4,"dobrą","bardzo dobrą"))</f>
        <v>co najmniej bardzo dobrą</v>
      </c>
      <c r="I9" s="1"/>
      <c r="J9" s="1"/>
      <c r="K9" s="85"/>
      <c r="L9" s="109" t="s">
        <v>4</v>
      </c>
      <c r="M9" s="68">
        <f>IF(K9="","",IF(K9=M8,"C","D"))</f>
      </c>
    </row>
    <row r="10" spans="5:13" ht="12" customHeight="1">
      <c r="E10" s="6"/>
      <c r="F10" s="6"/>
      <c r="H10" s="1"/>
      <c r="I10" s="1"/>
      <c r="J10" s="1"/>
      <c r="K10" s="1"/>
      <c r="L10" s="4"/>
      <c r="M10" s="6">
        <f>100-100*D8</f>
        <v>94</v>
      </c>
    </row>
    <row r="11" spans="5:13" ht="21.75" customHeight="1">
      <c r="E11" s="6"/>
      <c r="F11" s="6"/>
      <c r="H11" s="7" t="s">
        <v>6</v>
      </c>
      <c r="I11" s="1"/>
      <c r="J11" s="1"/>
      <c r="K11" s="85"/>
      <c r="L11" s="109" t="s">
        <v>4</v>
      </c>
      <c r="M11" s="68">
        <f>IF(K11="","",IF(K11=M10,"C","D"))</f>
      </c>
    </row>
    <row r="12" spans="8:11" ht="32.25" customHeight="1">
      <c r="H12" s="1"/>
      <c r="I12" s="1"/>
      <c r="J12" s="1"/>
      <c r="K12" s="1"/>
    </row>
    <row r="13" spans="8:12" ht="18" customHeight="1">
      <c r="H13" s="69" t="s">
        <v>101</v>
      </c>
      <c r="K13" s="142"/>
      <c r="L13" s="142"/>
    </row>
    <row r="14" spans="8:13" ht="11.25" customHeight="1">
      <c r="H14" s="1"/>
      <c r="M14" s="6" t="str">
        <f>VLOOKUP(MAX(D3:D8),D3:E8,2,FALSE)</f>
        <v>dop</v>
      </c>
    </row>
    <row r="15" spans="8:13" ht="21.75" customHeight="1">
      <c r="H15" s="7" t="s">
        <v>7</v>
      </c>
      <c r="I15" s="1"/>
      <c r="J15" s="1"/>
      <c r="K15" s="71"/>
      <c r="M15" s="68">
        <f>IF(K15="","",IF(K15=M14,"C","D"))</f>
      </c>
    </row>
    <row r="16" spans="8:13" ht="12.75" customHeight="1">
      <c r="H16" s="1"/>
      <c r="I16" s="1"/>
      <c r="J16" s="1"/>
      <c r="K16" s="118"/>
      <c r="M16" s="18" t="str">
        <f>VLOOKUP(MIN(D3:D8),D3:E8,2,FALSE)</f>
        <v>ndst</v>
      </c>
    </row>
    <row r="17" spans="8:13" ht="21.75" customHeight="1">
      <c r="H17" s="7" t="s">
        <v>8</v>
      </c>
      <c r="I17" s="1"/>
      <c r="J17" s="1"/>
      <c r="K17" s="71"/>
      <c r="M17" s="68">
        <f>IF(K17="","",IF(K17=M16,"C","D"))</f>
      </c>
    </row>
    <row r="19" ht="15"/>
    <row r="20" ht="15">
      <c r="K20" s="32"/>
    </row>
  </sheetData>
  <mergeCells count="2">
    <mergeCell ref="K13:L13"/>
    <mergeCell ref="B1:J2"/>
  </mergeCells>
  <conditionalFormatting sqref="K7 K9 K11 K15 K17">
    <cfRule type="expression" priority="1" dxfId="3" stopIfTrue="1">
      <formula>(M7="C")</formula>
    </cfRule>
    <cfRule type="expression" priority="2" dxfId="4" stopIfTrue="1">
      <formula>(M7="D")</formula>
    </cfRule>
  </conditionalFormatting>
  <conditionalFormatting sqref="M7 M9 M11 M15:M17">
    <cfRule type="cellIs" priority="3" dxfId="5" operator="equal" stopIfTrue="1">
      <formula>"C"</formula>
    </cfRule>
  </conditionalFormatting>
  <conditionalFormatting sqref="L7">
    <cfRule type="expression" priority="4" dxfId="5" stopIfTrue="1">
      <formula>($M$7="C")</formula>
    </cfRule>
  </conditionalFormatting>
  <conditionalFormatting sqref="L9">
    <cfRule type="expression" priority="5" dxfId="5" stopIfTrue="1">
      <formula>($M$9="C")</formula>
    </cfRule>
  </conditionalFormatting>
  <conditionalFormatting sqref="L11">
    <cfRule type="expression" priority="6" dxfId="5" stopIfTrue="1">
      <formula>($M$11="C")</formula>
    </cfRule>
  </conditionalFormatting>
  <dataValidations count="1">
    <dataValidation type="custom" allowBlank="1" showInputMessage="1" showErrorMessage="1" errorTitle="UWAGA!" error="Wpisana wartość jest nieprawidłowa." sqref="K7 K9 K11">
      <formula1>AND(ISNUMBER(K7),LEN(K7)&lt;7,K7&gt;0,LEFT(CELL("format",K7))&lt;&gt;"D",LEFT(CELL("format",K7))&lt;&gt;"P")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2:N18"/>
  <sheetViews>
    <sheetView showGridLines="0" showRowColHeaders="0" showOutlineSymbols="0" workbookViewId="0" topLeftCell="A1">
      <selection activeCell="L9" sqref="L9"/>
    </sheetView>
  </sheetViews>
  <sheetFormatPr defaultColWidth="8.796875" defaultRowHeight="15"/>
  <cols>
    <col min="1" max="1" width="1.8984375" style="0" customWidth="1"/>
    <col min="3" max="3" width="2.69921875" style="0" customWidth="1"/>
    <col min="4" max="4" width="6.3984375" style="0" customWidth="1"/>
    <col min="5" max="5" width="3.69921875" style="0" customWidth="1"/>
    <col min="6" max="6" width="1.390625" style="0" customWidth="1"/>
    <col min="7" max="7" width="6.59765625" style="0" hidden="1" customWidth="1"/>
    <col min="8" max="8" width="9.8984375" style="0" customWidth="1"/>
    <col min="9" max="9" width="0.6953125" style="0" customWidth="1"/>
    <col min="10" max="10" width="5.8984375" style="0" customWidth="1"/>
    <col min="11" max="11" width="15.19921875" style="0" customWidth="1"/>
    <col min="12" max="12" width="22" style="0" customWidth="1"/>
    <col min="13" max="13" width="2.09765625" style="0" customWidth="1"/>
    <col min="14" max="14" width="6.8984375" style="0" customWidth="1"/>
  </cols>
  <sheetData>
    <row r="1" ht="4.5" customHeight="1"/>
    <row r="2" ht="12.75" customHeight="1" hidden="1">
      <c r="B2" s="72" t="str">
        <f>IF(COUNTIF(N9:N15,"C")=4,"BRAWO!","Wśród uczniów przeprowadzono ankietę. Korzystając z informacji przedstawionych na diagramie obok, uzupełnij: ")</f>
        <v>Wśród uczniów przeprowadzono ankietę. Korzystając z informacji przedstawionych na diagramie obok, uzupełnij: </v>
      </c>
    </row>
    <row r="3" ht="4.5" customHeight="1"/>
    <row r="4" spans="2:9" ht="15">
      <c r="B4" s="55" t="s">
        <v>132</v>
      </c>
      <c r="C4" s="76"/>
      <c r="D4" s="58"/>
      <c r="E4" s="58"/>
      <c r="F4" s="58"/>
      <c r="G4" s="58"/>
      <c r="H4" s="81"/>
      <c r="I4" s="75"/>
    </row>
    <row r="5" spans="2:9" ht="15">
      <c r="B5" s="77" t="s">
        <v>22</v>
      </c>
      <c r="C5" s="78"/>
      <c r="D5" s="78" t="s">
        <v>24</v>
      </c>
      <c r="E5" s="78"/>
      <c r="F5" s="62"/>
      <c r="G5" s="79" t="s">
        <v>25</v>
      </c>
      <c r="H5" s="66" t="s">
        <v>25</v>
      </c>
      <c r="I5" s="83"/>
    </row>
    <row r="6" spans="2:9" ht="15">
      <c r="B6" s="80" t="s">
        <v>23</v>
      </c>
      <c r="C6" s="78"/>
      <c r="D6" s="78" t="s">
        <v>27</v>
      </c>
      <c r="E6" s="78"/>
      <c r="F6" s="62"/>
      <c r="G6" s="79" t="s">
        <v>26</v>
      </c>
      <c r="H6" s="66" t="s">
        <v>26</v>
      </c>
      <c r="I6" s="83"/>
    </row>
    <row r="7" spans="2:9" ht="15">
      <c r="B7" s="107" t="s">
        <v>98</v>
      </c>
      <c r="C7" s="63"/>
      <c r="D7" s="64"/>
      <c r="E7" s="64"/>
      <c r="F7" s="64"/>
      <c r="G7" s="64"/>
      <c r="H7" s="82"/>
      <c r="I7" s="74"/>
    </row>
    <row r="8" spans="1:12" ht="131.25" customHeight="1">
      <c r="A8" s="6" t="s">
        <v>30</v>
      </c>
      <c r="B8" s="14">
        <v>0.65</v>
      </c>
      <c r="C8" s="6" t="s">
        <v>30</v>
      </c>
      <c r="D8" s="6"/>
      <c r="E8" s="6"/>
      <c r="F8" s="6"/>
      <c r="H8" s="144"/>
      <c r="I8" s="144"/>
      <c r="J8" s="144"/>
      <c r="K8" s="73" t="str">
        <f>VLOOKUP(MAX(Zad4Dane),B8:C13,2,FALSE)</f>
        <v>programy przyrodnicze</v>
      </c>
      <c r="L8" s="2"/>
    </row>
    <row r="9" spans="1:14" ht="29.25" customHeight="1">
      <c r="A9" s="6" t="s">
        <v>23</v>
      </c>
      <c r="B9" s="14">
        <v>0.5</v>
      </c>
      <c r="C9" s="6" t="s">
        <v>23</v>
      </c>
      <c r="D9" s="6"/>
      <c r="E9" s="6"/>
      <c r="F9" s="6"/>
      <c r="I9" s="15"/>
      <c r="J9" s="165" t="s">
        <v>29</v>
      </c>
      <c r="K9" s="165"/>
      <c r="L9" s="71"/>
      <c r="N9" s="84">
        <f>IF(L9="","",IF(L9=K8,"C","D"))</f>
      </c>
    </row>
    <row r="10" spans="1:12" ht="7.5" customHeight="1">
      <c r="A10" s="6" t="s">
        <v>31</v>
      </c>
      <c r="B10" s="14">
        <v>0.54</v>
      </c>
      <c r="C10" s="6" t="s">
        <v>31</v>
      </c>
      <c r="D10" s="6"/>
      <c r="E10" s="6"/>
      <c r="F10" s="6"/>
      <c r="H10" s="15"/>
      <c r="I10" s="15"/>
      <c r="J10" s="15"/>
      <c r="K10" s="18" t="str">
        <f>VLOOKUP(MIN(Zad4Dane),B8:C13,2,FALSE)</f>
        <v>programy dokumentalne</v>
      </c>
      <c r="L10" s="15"/>
    </row>
    <row r="11" spans="1:14" ht="29.25" customHeight="1">
      <c r="A11" s="6" t="s">
        <v>32</v>
      </c>
      <c r="B11" s="14">
        <v>0.29</v>
      </c>
      <c r="C11" s="6" t="s">
        <v>32</v>
      </c>
      <c r="D11" s="6"/>
      <c r="E11" s="6"/>
      <c r="F11" s="6"/>
      <c r="I11" s="15"/>
      <c r="J11" s="165" t="s">
        <v>28</v>
      </c>
      <c r="K11" s="165"/>
      <c r="L11" s="71"/>
      <c r="N11" s="84">
        <f>IF(L11="","",IF(L11=K10,"C","D"))</f>
      </c>
    </row>
    <row r="12" spans="1:12" ht="8.25" customHeight="1">
      <c r="A12" s="6" t="s">
        <v>33</v>
      </c>
      <c r="B12" s="14">
        <v>0.3</v>
      </c>
      <c r="C12" s="6" t="s">
        <v>33</v>
      </c>
      <c r="D12" s="6"/>
      <c r="E12" s="6"/>
      <c r="F12" s="6"/>
      <c r="H12" s="15"/>
      <c r="I12" s="15"/>
      <c r="J12" s="15"/>
      <c r="K12" s="18">
        <f>100*IF(F13=1,B8,IF(F13=2,B9,IF(F13=3,B10,IF(F13=4,B11,B12))))</f>
        <v>30</v>
      </c>
      <c r="L12" s="2"/>
    </row>
    <row r="13" spans="1:14" ht="29.25" customHeight="1">
      <c r="A13" s="6" t="s">
        <v>34</v>
      </c>
      <c r="B13" s="14">
        <v>0.71</v>
      </c>
      <c r="C13" s="6" t="s">
        <v>34</v>
      </c>
      <c r="D13" s="6"/>
      <c r="E13" s="6"/>
      <c r="F13" s="6">
        <v>5</v>
      </c>
      <c r="I13" s="15"/>
      <c r="J13" s="165" t="s">
        <v>133</v>
      </c>
      <c r="K13" s="165"/>
      <c r="L13" s="85"/>
      <c r="M13" s="70" t="s">
        <v>4</v>
      </c>
      <c r="N13" s="84">
        <f>IF(L13="","",IF(L13=K12,"C","D"))</f>
      </c>
    </row>
    <row r="14" spans="1:13" ht="7.5" customHeight="1">
      <c r="A14" s="16"/>
      <c r="B14" s="16"/>
      <c r="C14" s="16"/>
      <c r="D14" s="16"/>
      <c r="E14" s="16"/>
      <c r="F14" s="6"/>
      <c r="H14" s="15"/>
      <c r="I14" s="15"/>
      <c r="J14" s="15"/>
      <c r="K14" s="18">
        <f>100-100*IF(F15=1,B8,IF(F15=2,B9,IF(F15=3,B10,IF(F15=4,B11,B12))))</f>
        <v>50</v>
      </c>
      <c r="L14" s="7"/>
      <c r="M14" s="15"/>
    </row>
    <row r="15" spans="1:14" ht="29.25" customHeight="1">
      <c r="A15" s="16"/>
      <c r="B15" s="16"/>
      <c r="C15" s="16"/>
      <c r="D15" s="16"/>
      <c r="E15" s="16"/>
      <c r="F15" s="6">
        <v>2</v>
      </c>
      <c r="I15" s="54"/>
      <c r="J15" s="166" t="str">
        <f>"Ile procent ankietowanych nie lubi oglądać "&amp;IF(F15=2,"filmów","programów "&amp;IF(F15=1,"sportowych",IF(F15=3,"rozrywkowych",IF(F15=4,"dokumentalnych",IF(F15=5,"informacyjnych","przyrodniczych")))))&amp;"?"</f>
        <v>Ile procent ankietowanych nie lubi oglądać filmów?</v>
      </c>
      <c r="K15" s="166"/>
      <c r="L15" s="85"/>
      <c r="M15" s="70" t="s">
        <v>4</v>
      </c>
      <c r="N15" s="84">
        <f>IF(L15="","",IF(L15=K14,"C","D"))</f>
      </c>
    </row>
    <row r="16" spans="10:11" ht="15">
      <c r="J16" s="166"/>
      <c r="K16" s="166"/>
    </row>
    <row r="18" ht="15">
      <c r="L18" s="31"/>
    </row>
  </sheetData>
  <mergeCells count="5">
    <mergeCell ref="J15:K16"/>
    <mergeCell ref="H8:J8"/>
    <mergeCell ref="J13:K13"/>
    <mergeCell ref="J9:K9"/>
    <mergeCell ref="J11:K11"/>
  </mergeCells>
  <conditionalFormatting sqref="N9 N11 N13 N15">
    <cfRule type="cellIs" priority="1" dxfId="5" operator="equal" stopIfTrue="1">
      <formula>"C"</formula>
    </cfRule>
  </conditionalFormatting>
  <conditionalFormatting sqref="L9 L11 L13 L15">
    <cfRule type="expression" priority="2" dxfId="3" stopIfTrue="1">
      <formula>(N9="C")</formula>
    </cfRule>
    <cfRule type="expression" priority="3" dxfId="4" stopIfTrue="1">
      <formula>(N9="D")</formula>
    </cfRule>
  </conditionalFormatting>
  <conditionalFormatting sqref="M13">
    <cfRule type="expression" priority="4" dxfId="5" stopIfTrue="1">
      <formula>($N$13="C")</formula>
    </cfRule>
  </conditionalFormatting>
  <conditionalFormatting sqref="M15">
    <cfRule type="expression" priority="5" dxfId="5" stopIfTrue="1">
      <formula>($N$15="C")</formula>
    </cfRule>
  </conditionalFormatting>
  <dataValidations count="1">
    <dataValidation type="custom" allowBlank="1" showInputMessage="1" showErrorMessage="1" errorTitle="UWAGA!" error="Wpisana wartość jest nieprawidłowa." sqref="L13 L15">
      <formula1>AND(ISNUMBER(L13),LEN(L13)&lt;7,L13&gt;0,LEFT(CELL("format",L13))&lt;&gt;"D",LEFT(CELL("format",L13))&lt;&gt;"P")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K28"/>
  <sheetViews>
    <sheetView showGridLines="0" showRowColHeaders="0" showOutlineSymbols="0" workbookViewId="0" topLeftCell="A1">
      <selection activeCell="I18" sqref="I18"/>
    </sheetView>
  </sheetViews>
  <sheetFormatPr defaultColWidth="8.796875" defaultRowHeight="15"/>
  <cols>
    <col min="1" max="1" width="1.2890625" style="0" customWidth="1"/>
    <col min="2" max="2" width="2.09765625" style="0" customWidth="1"/>
    <col min="5" max="5" width="5.09765625" style="0" customWidth="1"/>
    <col min="8" max="8" width="9" style="0" customWidth="1"/>
    <col min="9" max="9" width="20.19921875" style="0" customWidth="1"/>
    <col min="10" max="10" width="2.296875" style="0" customWidth="1"/>
  </cols>
  <sheetData>
    <row r="1" spans="1:8" ht="15">
      <c r="A1" s="6"/>
      <c r="B1" s="6"/>
      <c r="C1" s="6" t="s">
        <v>40</v>
      </c>
      <c r="D1" s="6" t="s">
        <v>41</v>
      </c>
      <c r="E1" s="6"/>
      <c r="F1" s="6"/>
      <c r="G1" s="6"/>
      <c r="H1" s="6"/>
    </row>
    <row r="2" spans="1:8" ht="15">
      <c r="A2" s="14">
        <f>C2+D2</f>
        <v>1.17</v>
      </c>
      <c r="B2" s="14">
        <f>ABS(C2-D2)</f>
        <v>0.010000000000000009</v>
      </c>
      <c r="C2" s="14">
        <v>0.59</v>
      </c>
      <c r="D2" s="14">
        <v>0.58</v>
      </c>
      <c r="E2" s="6" t="s">
        <v>36</v>
      </c>
      <c r="F2" s="6"/>
      <c r="G2" s="6"/>
      <c r="H2" s="6"/>
    </row>
    <row r="3" spans="1:8" ht="15">
      <c r="A3" s="14">
        <f>C3+D3</f>
        <v>0.54</v>
      </c>
      <c r="B3" s="14">
        <f>ABS(C3-D3)</f>
        <v>0.27999999999999997</v>
      </c>
      <c r="C3" s="14">
        <v>0.41</v>
      </c>
      <c r="D3" s="14">
        <v>0.13</v>
      </c>
      <c r="E3" s="6" t="s">
        <v>37</v>
      </c>
      <c r="F3" s="6"/>
      <c r="G3" s="6"/>
      <c r="H3" s="6"/>
    </row>
    <row r="4" spans="1:8" ht="15">
      <c r="A4" s="14">
        <f>C4+D4</f>
        <v>1.17</v>
      </c>
      <c r="B4" s="14">
        <f>ABS(C4-D4)</f>
        <v>0.10999999999999999</v>
      </c>
      <c r="C4" s="14">
        <v>0.53</v>
      </c>
      <c r="D4" s="14">
        <v>0.64</v>
      </c>
      <c r="E4" s="6" t="s">
        <v>38</v>
      </c>
      <c r="F4" s="6"/>
      <c r="G4" s="6"/>
      <c r="H4" s="6"/>
    </row>
    <row r="5" spans="1:8" ht="15">
      <c r="A5" s="14">
        <f>C5+D5</f>
        <v>1.5899999999999999</v>
      </c>
      <c r="B5" s="14">
        <f>ABS(C5-D5)</f>
        <v>0.06999999999999995</v>
      </c>
      <c r="C5" s="14">
        <v>0.83</v>
      </c>
      <c r="D5" s="14">
        <v>0.76</v>
      </c>
      <c r="E5" s="6" t="s">
        <v>39</v>
      </c>
      <c r="F5" s="6"/>
      <c r="G5" s="6"/>
      <c r="H5" s="6"/>
    </row>
    <row r="6" spans="1:8" ht="15">
      <c r="A6" s="14">
        <f>C6+D6</f>
        <v>0.5700000000000001</v>
      </c>
      <c r="B6" s="14">
        <f>ABS(C6-D6)</f>
        <v>0.45</v>
      </c>
      <c r="C6" s="14">
        <v>0.06</v>
      </c>
      <c r="D6" s="14">
        <v>0.51</v>
      </c>
      <c r="E6" s="6" t="s">
        <v>42</v>
      </c>
      <c r="F6" s="6"/>
      <c r="G6" s="6"/>
      <c r="H6" s="6"/>
    </row>
    <row r="7" spans="1:8" ht="15">
      <c r="A7" s="1"/>
      <c r="B7" s="1"/>
      <c r="C7" s="1"/>
      <c r="D7" s="1"/>
      <c r="E7" s="1"/>
      <c r="F7" s="1"/>
      <c r="G7" s="1"/>
      <c r="H7" s="1"/>
    </row>
    <row r="11" ht="34.5" customHeight="1"/>
    <row r="12" ht="15.75" customHeight="1"/>
    <row r="13" ht="15" hidden="1"/>
    <row r="14" ht="9.75" customHeight="1" hidden="1"/>
    <row r="15" ht="15" hidden="1">
      <c r="I15" s="2"/>
    </row>
    <row r="16" ht="9" customHeight="1" hidden="1"/>
    <row r="17" ht="12" customHeight="1">
      <c r="I17" s="6" t="str">
        <f>VLOOKUP(MAX(D2:D6),D2:F6,2,FALSE)</f>
        <v>pisma komputerowe</v>
      </c>
    </row>
    <row r="18" spans="3:11" ht="30" customHeight="1">
      <c r="C18" s="20" t="s">
        <v>91</v>
      </c>
      <c r="I18" s="71"/>
      <c r="K18" s="84">
        <f>IF(I18="","",IF(I17=I18,"C","D"))</f>
      </c>
    </row>
    <row r="19" ht="8.25" customHeight="1">
      <c r="I19" s="6" t="str">
        <f>VLOOKUP(MIN(C2:C6),C2:E6,3,FALSE)</f>
        <v>tygodniki informacyjne</v>
      </c>
    </row>
    <row r="20" spans="3:11" ht="27.75" customHeight="1">
      <c r="C20" s="20" t="s">
        <v>43</v>
      </c>
      <c r="I20" s="71"/>
      <c r="K20" s="84">
        <f>IF(I20="","",IF(I20=I19,"C","D"))</f>
      </c>
    </row>
    <row r="21" ht="9" customHeight="1">
      <c r="I21" s="6" t="str">
        <f>VLOOKUP(MAX(B2:B6),B2:E6,4,FALSE)</f>
        <v>tygodniki informacyjne</v>
      </c>
    </row>
    <row r="22" spans="3:11" ht="30" customHeight="1">
      <c r="C22" s="145" t="s">
        <v>128</v>
      </c>
      <c r="D22" s="145"/>
      <c r="E22" s="145"/>
      <c r="F22" s="145"/>
      <c r="G22" s="145"/>
      <c r="H22" s="145"/>
      <c r="I22" s="71"/>
      <c r="K22" s="84">
        <f>IF(I22="","",IF(I22=I21,"C","D"))</f>
      </c>
    </row>
    <row r="23" ht="8.25" customHeight="1">
      <c r="I23" s="6" t="str">
        <f>VLOOKUP(MIN(B2:B6),B2:E6,4,FALSE)</f>
        <v>gazety codzienne</v>
      </c>
    </row>
    <row r="24" spans="3:11" ht="30" customHeight="1">
      <c r="C24" s="145" t="s">
        <v>129</v>
      </c>
      <c r="D24" s="145"/>
      <c r="E24" s="145"/>
      <c r="F24" s="145"/>
      <c r="G24" s="145"/>
      <c r="H24" s="145"/>
      <c r="I24" s="71"/>
      <c r="K24" s="84">
        <f>IF(I24="","",IF(I24=I23,"C","D"))</f>
      </c>
    </row>
    <row r="25" spans="3:9" ht="8.25" customHeight="1" hidden="1">
      <c r="C25" s="33"/>
      <c r="D25" s="33"/>
      <c r="E25" s="33"/>
      <c r="F25" s="33"/>
      <c r="G25" s="33"/>
      <c r="H25" s="33"/>
      <c r="I25" s="34"/>
    </row>
    <row r="26" spans="2:11" ht="9" customHeight="1" hidden="1">
      <c r="B26" s="6"/>
      <c r="C26" s="20"/>
      <c r="F26" s="7"/>
      <c r="I26" s="29"/>
      <c r="J26" s="21"/>
      <c r="K26" s="17"/>
    </row>
    <row r="27" ht="15">
      <c r="B27" s="6" t="str">
        <f>IF(COUNTIF(K18:K24,"C")=4,"BRAWO!","Odpowiedz na poniższe pytania.")</f>
        <v>Odpowiedz na poniższe pytania.</v>
      </c>
    </row>
    <row r="28" ht="15">
      <c r="K28" s="32"/>
    </row>
  </sheetData>
  <mergeCells count="2">
    <mergeCell ref="C22:H22"/>
    <mergeCell ref="C24:H24"/>
  </mergeCells>
  <conditionalFormatting sqref="K26">
    <cfRule type="cellIs" priority="1" dxfId="5" operator="equal" stopIfTrue="1">
      <formula>"dobrze"</formula>
    </cfRule>
  </conditionalFormatting>
  <conditionalFormatting sqref="I26">
    <cfRule type="expression" priority="2" dxfId="3" stopIfTrue="1">
      <formula>(K26="dobrze")</formula>
    </cfRule>
  </conditionalFormatting>
  <conditionalFormatting sqref="K18 K20 K22 K24">
    <cfRule type="cellIs" priority="3" dxfId="5" operator="equal" stopIfTrue="1">
      <formula>"C"</formula>
    </cfRule>
  </conditionalFormatting>
  <conditionalFormatting sqref="I18 I20 I22 I24">
    <cfRule type="expression" priority="4" dxfId="3" stopIfTrue="1">
      <formula>(K18="C")</formula>
    </cfRule>
    <cfRule type="expression" priority="5" dxfId="4" stopIfTrue="1">
      <formula>(K18="D")</formula>
    </cfRule>
  </conditionalFormatting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OdpArkusz5"/>
  <dimension ref="A2:P29"/>
  <sheetViews>
    <sheetView showGridLines="0" showRowColHeaders="0" showOutlineSymbols="0" workbookViewId="0" topLeftCell="A1">
      <selection activeCell="E4" sqref="E4:N4"/>
    </sheetView>
  </sheetViews>
  <sheetFormatPr defaultColWidth="8.796875" defaultRowHeight="15"/>
  <cols>
    <col min="1" max="1" width="16.8984375" style="0" customWidth="1"/>
    <col min="2" max="2" width="2.69921875" style="0" customWidth="1"/>
    <col min="3" max="3" width="6.09765625" style="0" customWidth="1"/>
    <col min="4" max="4" width="2" style="0" customWidth="1"/>
    <col min="5" max="5" width="5.19921875" style="0" customWidth="1"/>
    <col min="6" max="6" width="7.3984375" style="0" customWidth="1"/>
    <col min="7" max="7" width="2.19921875" style="0" customWidth="1"/>
    <col min="8" max="8" width="4.296875" style="0" customWidth="1"/>
    <col min="9" max="9" width="4.09765625" style="0" customWidth="1"/>
    <col min="10" max="10" width="3.59765625" style="0" customWidth="1"/>
    <col min="11" max="11" width="5.19921875" style="0" customWidth="1"/>
    <col min="13" max="13" width="1.796875" style="0" customWidth="1"/>
    <col min="14" max="14" width="3.19921875" style="0" customWidth="1"/>
  </cols>
  <sheetData>
    <row r="1" ht="69.75" customHeight="1"/>
    <row r="2" ht="15">
      <c r="B2" s="24"/>
    </row>
    <row r="3" ht="13.5" customHeight="1">
      <c r="E3" s="86" t="str">
        <f>IF(E4="","Wpisz pytanie, które chcesz im zadać, naciśnij ENTER.","")</f>
        <v>Wpisz pytanie, które chcesz im zadać, naciśnij ENTER.</v>
      </c>
    </row>
    <row r="4" spans="3:14" ht="15.75">
      <c r="C4" s="87" t="s">
        <v>45</v>
      </c>
      <c r="E4" s="148" t="s">
        <v>104</v>
      </c>
      <c r="F4" s="148"/>
      <c r="G4" s="148"/>
      <c r="H4" s="148"/>
      <c r="I4" s="148"/>
      <c r="J4" s="148"/>
      <c r="K4" s="148"/>
      <c r="L4" s="148"/>
      <c r="M4" s="148"/>
      <c r="N4" s="148"/>
    </row>
    <row r="5" spans="5:14" ht="10.5" customHeight="1"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3:14" ht="23.25">
      <c r="C6" s="1" t="s">
        <v>131</v>
      </c>
      <c r="E6" s="22"/>
      <c r="F6" s="22"/>
      <c r="G6" s="22"/>
      <c r="H6" s="25"/>
      <c r="I6" s="22"/>
      <c r="J6" s="28">
        <v>2</v>
      </c>
      <c r="K6" s="22"/>
      <c r="L6" s="22"/>
      <c r="M6" s="22"/>
      <c r="N6" s="22"/>
    </row>
    <row r="7" spans="5:14" ht="15">
      <c r="E7" s="86" t="str">
        <f>IF(E8="","Wpisz możliwe do wyboru odpowiedzi, naciśnij ENTER.","")</f>
        <v>Wpisz możliwe do wyboru odpowiedzi, naciśnij ENTER.</v>
      </c>
      <c r="F7" s="22"/>
      <c r="G7" s="22"/>
      <c r="H7" s="22"/>
      <c r="I7" s="22"/>
      <c r="J7" s="22"/>
      <c r="K7" s="22"/>
      <c r="L7" s="22"/>
      <c r="M7" s="22"/>
      <c r="N7" s="22"/>
    </row>
    <row r="8" spans="3:14" ht="15.75">
      <c r="C8" s="27" t="s">
        <v>46</v>
      </c>
      <c r="E8" s="148" t="s">
        <v>104</v>
      </c>
      <c r="F8" s="148"/>
      <c r="G8" s="148"/>
      <c r="H8" s="148"/>
      <c r="I8" s="148"/>
      <c r="J8" s="148"/>
      <c r="K8" s="148"/>
      <c r="L8" s="148"/>
      <c r="M8" s="148"/>
      <c r="N8" s="148"/>
    </row>
    <row r="9" spans="3:14" ht="6.75" customHeight="1">
      <c r="C9" s="24"/>
      <c r="E9" s="23"/>
      <c r="F9" s="22"/>
      <c r="G9" s="22"/>
      <c r="H9" s="22"/>
      <c r="I9" s="22"/>
      <c r="J9" s="22"/>
      <c r="K9" s="22"/>
      <c r="L9" s="22"/>
      <c r="M9" s="22"/>
      <c r="N9" s="22"/>
    </row>
    <row r="10" spans="3:14" ht="15.75">
      <c r="C10" s="27" t="s">
        <v>47</v>
      </c>
      <c r="E10" s="148" t="s">
        <v>104</v>
      </c>
      <c r="F10" s="148"/>
      <c r="G10" s="148"/>
      <c r="H10" s="148"/>
      <c r="I10" s="148"/>
      <c r="J10" s="148"/>
      <c r="K10" s="148"/>
      <c r="L10" s="148"/>
      <c r="M10" s="148"/>
      <c r="N10" s="148"/>
    </row>
    <row r="11" ht="6" customHeight="1"/>
    <row r="12" spans="3:14" ht="15" customHeight="1">
      <c r="C12" s="26" t="s">
        <v>48</v>
      </c>
      <c r="E12" s="149" t="s">
        <v>104</v>
      </c>
      <c r="F12" s="149"/>
      <c r="G12" s="149"/>
      <c r="H12" s="149"/>
      <c r="I12" s="149"/>
      <c r="J12" s="149"/>
      <c r="K12" s="149"/>
      <c r="L12" s="149"/>
      <c r="M12" s="149"/>
      <c r="N12" s="149"/>
    </row>
    <row r="13" ht="6" customHeight="1">
      <c r="C13" s="6"/>
    </row>
    <row r="14" spans="3:14" ht="15.75">
      <c r="C14" s="26" t="s">
        <v>49</v>
      </c>
      <c r="E14" s="149" t="s">
        <v>104</v>
      </c>
      <c r="F14" s="149"/>
      <c r="G14" s="149"/>
      <c r="H14" s="149"/>
      <c r="I14" s="149"/>
      <c r="J14" s="149"/>
      <c r="K14" s="149"/>
      <c r="L14" s="149"/>
      <c r="M14" s="149"/>
      <c r="N14" s="149"/>
    </row>
    <row r="15" ht="6.75" customHeight="1">
      <c r="C15" s="6"/>
    </row>
    <row r="16" spans="3:14" ht="15" customHeight="1">
      <c r="C16" s="26" t="s">
        <v>50</v>
      </c>
      <c r="E16" s="149" t="s">
        <v>104</v>
      </c>
      <c r="F16" s="149"/>
      <c r="G16" s="149"/>
      <c r="H16" s="149"/>
      <c r="I16" s="149"/>
      <c r="J16" s="149"/>
      <c r="K16" s="149"/>
      <c r="L16" s="149"/>
      <c r="M16" s="149"/>
      <c r="N16" s="149"/>
    </row>
    <row r="17" ht="6" customHeight="1">
      <c r="C17" s="6"/>
    </row>
    <row r="18" spans="3:14" ht="16.5" customHeight="1">
      <c r="C18" s="26" t="s">
        <v>51</v>
      </c>
      <c r="E18" s="149" t="s">
        <v>104</v>
      </c>
      <c r="F18" s="149"/>
      <c r="G18" s="149"/>
      <c r="H18" s="149"/>
      <c r="I18" s="149"/>
      <c r="J18" s="149"/>
      <c r="K18" s="149"/>
      <c r="L18" s="149"/>
      <c r="M18" s="149"/>
      <c r="N18" s="149"/>
    </row>
    <row r="20" spans="3:16" ht="18.75" customHeight="1">
      <c r="C20" s="100" t="s">
        <v>44</v>
      </c>
      <c r="D20" s="99"/>
      <c r="E20" s="99"/>
      <c r="F20" s="99"/>
      <c r="P20" s="146"/>
    </row>
    <row r="21" spans="1:16" ht="15">
      <c r="A21" s="6">
        <v>1</v>
      </c>
      <c r="P21" s="146"/>
    </row>
    <row r="22" ht="15.75" customHeight="1"/>
    <row r="23" spans="2:6" ht="15">
      <c r="B23" s="13"/>
      <c r="D23" s="13"/>
      <c r="E23" s="13"/>
      <c r="F23" s="13"/>
    </row>
    <row r="24" spans="2:12" ht="15">
      <c r="B24" s="147"/>
      <c r="C24" s="147"/>
      <c r="D24" s="147"/>
      <c r="E24" s="147"/>
      <c r="F24" s="147"/>
      <c r="G24" s="147"/>
      <c r="H24" s="13"/>
      <c r="I24" s="13"/>
      <c r="J24" s="13"/>
      <c r="K24" s="13"/>
      <c r="L24" s="13"/>
    </row>
    <row r="25" spans="2:12" ht="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6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P26" s="32"/>
    </row>
    <row r="27" spans="2:12" ht="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mergeCells count="9">
    <mergeCell ref="P20:P21"/>
    <mergeCell ref="B24:G24"/>
    <mergeCell ref="E4:N4"/>
    <mergeCell ref="E8:N8"/>
    <mergeCell ref="E10:N10"/>
    <mergeCell ref="E12:N12"/>
    <mergeCell ref="E14:N14"/>
    <mergeCell ref="E16:N16"/>
    <mergeCell ref="E18:N18"/>
  </mergeCells>
  <conditionalFormatting sqref="C12">
    <cfRule type="expression" priority="1" dxfId="6" stopIfTrue="1">
      <formula>($J$6&gt;=3)</formula>
    </cfRule>
  </conditionalFormatting>
  <conditionalFormatting sqref="C14">
    <cfRule type="expression" priority="2" dxfId="7" stopIfTrue="1">
      <formula>($J$6&gt;=4)</formula>
    </cfRule>
  </conditionalFormatting>
  <conditionalFormatting sqref="C16">
    <cfRule type="expression" priority="3" dxfId="7" stopIfTrue="1">
      <formula>($J$6&gt;=5)</formula>
    </cfRule>
  </conditionalFormatting>
  <conditionalFormatting sqref="C18">
    <cfRule type="expression" priority="4" dxfId="7" stopIfTrue="1">
      <formula>($J$6=6)</formula>
    </cfRule>
  </conditionalFormatting>
  <conditionalFormatting sqref="E12:N12">
    <cfRule type="expression" priority="5" dxfId="8" stopIfTrue="1">
      <formula>($J$6&gt;=3)</formula>
    </cfRule>
  </conditionalFormatting>
  <conditionalFormatting sqref="E14:N14">
    <cfRule type="expression" priority="6" dxfId="8" stopIfTrue="1">
      <formula>($J$6&gt;=4)</formula>
    </cfRule>
  </conditionalFormatting>
  <conditionalFormatting sqref="E16:N16">
    <cfRule type="expression" priority="7" dxfId="8" stopIfTrue="1">
      <formula>($J$6&gt;=5)</formula>
    </cfRule>
  </conditionalFormatting>
  <conditionalFormatting sqref="E18:N18">
    <cfRule type="expression" priority="8" dxfId="8" stopIfTrue="1">
      <formula>($J$6=6)</formula>
    </cfRule>
  </conditionalFormatting>
  <dataValidations count="2">
    <dataValidation type="textLength" allowBlank="1" showInputMessage="1" showErrorMessage="1" errorTitle="Uwaga !" error="Wprowadzony tekst jest zbyt długi." sqref="E4:N4">
      <formula1>1</formula1>
      <formula2>40</formula2>
    </dataValidation>
    <dataValidation type="textLength" operator="lessThan" allowBlank="1" showInputMessage="1" showErrorMessage="1" errorTitle="Uwaga !" error="Wprowadzony tekst jest zbyt długi" sqref="E8:N8 E10:N10 E12:N12 E14:N14 E16:N16 E18:N18">
      <formula1>20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M23"/>
  <sheetViews>
    <sheetView showGridLines="0" showRowColHeaders="0" showOutlineSymbols="0" workbookViewId="0" topLeftCell="A1">
      <selection activeCell="B14" sqref="B14:C14"/>
    </sheetView>
  </sheetViews>
  <sheetFormatPr defaultColWidth="8.796875" defaultRowHeight="15"/>
  <cols>
    <col min="1" max="1" width="9" style="0" customWidth="1"/>
    <col min="2" max="2" width="6.3984375" style="0" customWidth="1"/>
    <col min="4" max="4" width="20" style="0" customWidth="1"/>
    <col min="5" max="5" width="2.8984375" style="0" customWidth="1"/>
    <col min="6" max="6" width="6.59765625" style="0" customWidth="1"/>
    <col min="7" max="7" width="20.09765625" style="0" customWidth="1"/>
    <col min="8" max="8" width="3.59765625" style="0" customWidth="1"/>
    <col min="10" max="10" width="10.69921875" style="0" customWidth="1"/>
  </cols>
  <sheetData>
    <row r="1" spans="11:13" ht="15.75" customHeight="1">
      <c r="K1" s="6"/>
      <c r="L1" s="6"/>
      <c r="M1" s="6"/>
    </row>
    <row r="2" spans="11:13" ht="18" customHeight="1" thickBot="1">
      <c r="K2" s="6"/>
      <c r="L2" s="6"/>
      <c r="M2" s="6"/>
    </row>
    <row r="3" spans="2:13" ht="8.25" customHeight="1" thickTop="1">
      <c r="B3" s="88"/>
      <c r="C3" s="89"/>
      <c r="D3" s="90"/>
      <c r="E3" s="90"/>
      <c r="F3" s="90"/>
      <c r="G3" s="90"/>
      <c r="H3" s="91"/>
      <c r="I3" s="6"/>
      <c r="J3" s="6"/>
      <c r="K3" s="6"/>
      <c r="L3" s="6"/>
      <c r="M3" s="6"/>
    </row>
    <row r="4" spans="2:13" ht="15">
      <c r="B4" s="92"/>
      <c r="C4" s="156">
        <f>IF(Arkusz5!E4="","",Arkusz5!E4)</f>
      </c>
      <c r="D4" s="156"/>
      <c r="E4" s="156"/>
      <c r="F4" s="156"/>
      <c r="G4" s="156"/>
      <c r="H4" s="93"/>
      <c r="I4" s="6"/>
      <c r="J4" s="6">
        <f>C7</f>
      </c>
      <c r="K4" s="6"/>
      <c r="L4" s="122" t="e">
        <f>K4/$B$16</f>
        <v>#DIV/0!</v>
      </c>
      <c r="M4" s="6"/>
    </row>
    <row r="5" spans="2:13" ht="17.25" customHeight="1">
      <c r="B5" s="92"/>
      <c r="C5" s="156"/>
      <c r="D5" s="156"/>
      <c r="E5" s="156"/>
      <c r="F5" s="156"/>
      <c r="G5" s="156"/>
      <c r="H5" s="93"/>
      <c r="I5" s="6"/>
      <c r="J5" s="6">
        <f>C9</f>
      </c>
      <c r="K5" s="6"/>
      <c r="L5" s="122" t="e">
        <f>K5/$B$16</f>
        <v>#DIV/0!</v>
      </c>
      <c r="M5" s="6"/>
    </row>
    <row r="6" spans="2:13" ht="15">
      <c r="B6" s="92"/>
      <c r="C6" s="94"/>
      <c r="D6" s="94"/>
      <c r="E6" s="94"/>
      <c r="F6" s="94"/>
      <c r="G6" s="95"/>
      <c r="H6" s="93"/>
      <c r="I6" s="6"/>
      <c r="J6" s="6">
        <f>C11</f>
      </c>
      <c r="K6" s="6"/>
      <c r="L6" s="122">
        <f>IF(K6="","",K6/$B$16)</f>
      </c>
      <c r="M6" s="6"/>
    </row>
    <row r="7" spans="2:13" ht="15">
      <c r="B7" s="92"/>
      <c r="C7" s="157">
        <f>IF(Arkusz5!E8="","",Arkusz5!E8)</f>
      </c>
      <c r="D7" s="157"/>
      <c r="E7" s="94"/>
      <c r="F7" s="158">
        <f>IF(Arkusz5!E14="","",Arkusz5!E14)</f>
      </c>
      <c r="G7" s="158"/>
      <c r="H7" s="93"/>
      <c r="I7" s="6"/>
      <c r="J7" s="6">
        <f>F7</f>
      </c>
      <c r="K7" s="6"/>
      <c r="L7" s="122">
        <f>IF(K7="","",K7/$B$16)</f>
      </c>
      <c r="M7" s="6"/>
    </row>
    <row r="8" spans="2:13" ht="15">
      <c r="B8" s="92"/>
      <c r="C8" s="94"/>
      <c r="D8" s="94"/>
      <c r="E8" s="94"/>
      <c r="F8" s="94"/>
      <c r="G8" s="95"/>
      <c r="H8" s="93"/>
      <c r="I8" s="6"/>
      <c r="J8" s="6">
        <f>F9</f>
      </c>
      <c r="K8" s="6"/>
      <c r="L8" s="14">
        <f>IF(K8="","",K8/$B$16)</f>
      </c>
      <c r="M8" s="6"/>
    </row>
    <row r="9" spans="2:13" ht="15">
      <c r="B9" s="92"/>
      <c r="C9" s="157">
        <f>IF(Arkusz5!E10="","",Arkusz5!E10)</f>
      </c>
      <c r="D9" s="157"/>
      <c r="E9" s="94"/>
      <c r="F9" s="158">
        <f>IF(Arkusz5!E16="","",Arkusz5!E16)</f>
      </c>
      <c r="G9" s="158"/>
      <c r="H9" s="93"/>
      <c r="I9" s="6"/>
      <c r="J9" s="6">
        <f>F11</f>
      </c>
      <c r="K9" s="6"/>
      <c r="L9" s="14">
        <f>IF(K9="","",K9/$B$16)</f>
      </c>
      <c r="M9" s="6"/>
    </row>
    <row r="10" spans="2:13" ht="15">
      <c r="B10" s="92"/>
      <c r="C10" s="94"/>
      <c r="D10" s="94"/>
      <c r="E10" s="94"/>
      <c r="F10" s="94"/>
      <c r="G10" s="95"/>
      <c r="H10" s="93"/>
      <c r="I10" s="6"/>
      <c r="J10" s="6"/>
      <c r="K10" s="6"/>
      <c r="L10" s="6"/>
      <c r="M10" s="6"/>
    </row>
    <row r="11" spans="2:13" ht="15">
      <c r="B11" s="92"/>
      <c r="C11" s="157">
        <f>IF(Arkusz5!E12="","",Arkusz5!E12)</f>
      </c>
      <c r="D11" s="157"/>
      <c r="E11" s="94"/>
      <c r="F11" s="158">
        <f>IF(Arkusz5!E18="","",Arkusz5!E18)</f>
      </c>
      <c r="G11" s="158"/>
      <c r="H11" s="93"/>
      <c r="I11" s="6"/>
      <c r="J11" s="6"/>
      <c r="K11" s="6"/>
      <c r="L11" s="6"/>
      <c r="M11" s="6"/>
    </row>
    <row r="12" spans="1:13" ht="18" customHeight="1" thickBot="1">
      <c r="A12" s="6">
        <f>Arkusz5!A21</f>
        <v>1</v>
      </c>
      <c r="B12" s="117" t="str">
        <f>IF(A12=1,"Możesz wskazać tylko jedną odpowiedź.","Możesz wskazać kilka odpowiedzi.")</f>
        <v>Możesz wskazać tylko jedną odpowiedź.</v>
      </c>
      <c r="C12" s="96"/>
      <c r="D12" s="96"/>
      <c r="E12" s="96"/>
      <c r="F12" s="96"/>
      <c r="G12" s="96"/>
      <c r="H12" s="97"/>
      <c r="K12" s="6"/>
      <c r="L12" s="6"/>
      <c r="M12" s="6"/>
    </row>
    <row r="13" spans="11:13" ht="33" customHeight="1" thickTop="1">
      <c r="K13" s="6"/>
      <c r="L13" s="6"/>
      <c r="M13" s="6"/>
    </row>
    <row r="14" spans="2:3" ht="15">
      <c r="B14" s="150" t="s">
        <v>52</v>
      </c>
      <c r="C14" s="150"/>
    </row>
    <row r="15" spans="2:9" ht="38.25" customHeight="1" thickBot="1">
      <c r="B15" s="98" t="s">
        <v>92</v>
      </c>
      <c r="G15" s="151"/>
      <c r="H15" s="151"/>
      <c r="I15" s="151"/>
    </row>
    <row r="16" spans="2:3" ht="33.75" customHeight="1" thickBot="1" thickTop="1">
      <c r="B16" s="154">
        <v>0</v>
      </c>
      <c r="C16" s="155"/>
    </row>
    <row r="17" ht="8.25" customHeight="1" thickTop="1"/>
    <row r="18" ht="13.5" customHeight="1">
      <c r="B18" s="98" t="s">
        <v>103</v>
      </c>
    </row>
    <row r="19" ht="15" hidden="1"/>
    <row r="20" ht="15" hidden="1"/>
    <row r="22" ht="10.5" customHeight="1"/>
    <row r="23" spans="9:10" ht="12.75" customHeight="1">
      <c r="I23" s="152"/>
      <c r="J23" s="153"/>
    </row>
  </sheetData>
  <mergeCells count="11">
    <mergeCell ref="C4:G5"/>
    <mergeCell ref="C7:D7"/>
    <mergeCell ref="C9:D9"/>
    <mergeCell ref="C11:D11"/>
    <mergeCell ref="F7:G7"/>
    <mergeCell ref="F9:G9"/>
    <mergeCell ref="F11:G11"/>
    <mergeCell ref="B14:C14"/>
    <mergeCell ref="G15:I15"/>
    <mergeCell ref="I23:J23"/>
    <mergeCell ref="B16:C16"/>
  </mergeCells>
  <printOptions/>
  <pageMargins left="0.3" right="0.45" top="0.49" bottom="1" header="0.5" footer="0.5"/>
  <pageSetup horizontalDpi="300" verticalDpi="300" orientation="landscape" paperSize="9" r:id="rId5"/>
  <drawing r:id="rId3"/>
  <legacyDrawing r:id="rId2"/>
  <picture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2:R30"/>
  <sheetViews>
    <sheetView showGridLines="0" showRowColHeaders="0" showOutlineSymbols="0" workbookViewId="0" topLeftCell="A1">
      <selection activeCell="A50" sqref="A50"/>
    </sheetView>
  </sheetViews>
  <sheetFormatPr defaultColWidth="8.796875" defaultRowHeight="15"/>
  <cols>
    <col min="1" max="9" width="6.796875" style="0" customWidth="1"/>
    <col min="10" max="10" width="27" style="6" customWidth="1"/>
    <col min="11" max="12" width="8.8984375" style="6" customWidth="1"/>
    <col min="13" max="13" width="4" style="6" customWidth="1"/>
    <col min="14" max="16" width="8.8984375" style="6" customWidth="1"/>
  </cols>
  <sheetData>
    <row r="1" ht="4.5" customHeight="1"/>
    <row r="2" spans="1:10" ht="1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</row>
    <row r="3" spans="1:12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6" t="s">
        <v>56</v>
      </c>
      <c r="L3" s="8">
        <v>0.71</v>
      </c>
    </row>
    <row r="4" spans="1:12" ht="18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6" t="s">
        <v>55</v>
      </c>
      <c r="L4" s="8">
        <v>0.29</v>
      </c>
    </row>
    <row r="5" ht="6.75" customHeight="1">
      <c r="M5" s="6">
        <v>149.7</v>
      </c>
    </row>
    <row r="6" spans="10:15" ht="30" customHeight="1">
      <c r="J6" s="159" t="s">
        <v>130</v>
      </c>
      <c r="K6" s="6" t="s">
        <v>57</v>
      </c>
      <c r="L6" s="6">
        <v>0.0860120240480962</v>
      </c>
      <c r="N6" s="6" t="s">
        <v>57</v>
      </c>
      <c r="O6" s="6">
        <v>0.2965931863727455</v>
      </c>
    </row>
    <row r="7" spans="9:15" ht="30" customHeight="1">
      <c r="I7" s="105"/>
      <c r="J7" s="159"/>
      <c r="K7" s="6" t="s">
        <v>58</v>
      </c>
      <c r="L7" s="6">
        <v>0.05869739478957915</v>
      </c>
      <c r="N7" s="6" t="s">
        <v>58</v>
      </c>
      <c r="O7" s="6">
        <v>0.20240480961923846</v>
      </c>
    </row>
    <row r="8" spans="9:15" ht="30" customHeight="1">
      <c r="I8" s="105"/>
      <c r="J8" s="159"/>
      <c r="K8" s="6" t="s">
        <v>59</v>
      </c>
      <c r="L8" s="6">
        <v>0.046880427521710094</v>
      </c>
      <c r="N8" s="6" t="s">
        <v>59</v>
      </c>
      <c r="O8" s="6">
        <v>0.16165664662658652</v>
      </c>
    </row>
    <row r="9" spans="9:15" ht="30" customHeight="1">
      <c r="I9" s="105"/>
      <c r="J9" s="159"/>
      <c r="K9" s="6" t="s">
        <v>60</v>
      </c>
      <c r="L9" s="6">
        <v>0.03448229792919172</v>
      </c>
      <c r="N9" s="6" t="s">
        <v>60</v>
      </c>
      <c r="O9" s="6">
        <v>0.11890447561790247</v>
      </c>
    </row>
    <row r="10" spans="9:15" ht="30" customHeight="1">
      <c r="I10" s="35"/>
      <c r="J10" s="159"/>
      <c r="K10" s="6" t="s">
        <v>61</v>
      </c>
      <c r="L10" s="6">
        <v>0.027120908483633938</v>
      </c>
      <c r="N10" s="6" t="s">
        <v>61</v>
      </c>
      <c r="O10" s="6">
        <v>0.09352037408149633</v>
      </c>
    </row>
    <row r="11" spans="9:15" ht="16.5" customHeight="1">
      <c r="I11" s="35"/>
      <c r="J11" s="159"/>
      <c r="K11" s="6" t="s">
        <v>62</v>
      </c>
      <c r="L11" s="6">
        <v>0.020340681362725453</v>
      </c>
      <c r="N11" s="6" t="s">
        <v>62</v>
      </c>
      <c r="O11" s="6">
        <v>0.07014028056112225</v>
      </c>
    </row>
    <row r="12" spans="9:15" ht="30" customHeight="1">
      <c r="I12" s="35"/>
      <c r="K12" s="6" t="s">
        <v>63</v>
      </c>
      <c r="L12" s="6">
        <v>0.016466265865063463</v>
      </c>
      <c r="N12" s="6" t="s">
        <v>63</v>
      </c>
      <c r="O12" s="6">
        <v>0.05678022712090849</v>
      </c>
    </row>
    <row r="13" spans="9:12" ht="18.75" customHeight="1">
      <c r="I13" s="35"/>
      <c r="L13" s="6">
        <f>SUM(L6:L12)</f>
        <v>0.29</v>
      </c>
    </row>
    <row r="14" spans="9:15" ht="36" customHeight="1">
      <c r="I14" s="35"/>
      <c r="K14" s="6" t="s">
        <v>66</v>
      </c>
      <c r="L14" s="6">
        <v>0.35429</v>
      </c>
      <c r="N14" s="6" t="s">
        <v>66</v>
      </c>
      <c r="O14" s="6">
        <v>0.4988925802879291</v>
      </c>
    </row>
    <row r="15" spans="11:15" ht="6" customHeight="1">
      <c r="K15" s="6" t="s">
        <v>64</v>
      </c>
      <c r="L15" s="6">
        <v>0.20803000000000002</v>
      </c>
      <c r="N15" s="6" t="s">
        <v>64</v>
      </c>
      <c r="O15" s="6">
        <v>0.29346622369878184</v>
      </c>
    </row>
    <row r="16" spans="11:15" ht="6.75" customHeight="1">
      <c r="K16" s="6" t="s">
        <v>65</v>
      </c>
      <c r="L16" s="6">
        <v>0.14767999999999998</v>
      </c>
      <c r="N16" s="6" t="s">
        <v>65</v>
      </c>
      <c r="O16" s="6">
        <v>0.20764119601328904</v>
      </c>
    </row>
    <row r="17" spans="1:17" ht="39.75" customHeight="1">
      <c r="A17" s="102"/>
      <c r="B17" s="131" t="s">
        <v>97</v>
      </c>
      <c r="C17" s="131"/>
      <c r="D17" s="131"/>
      <c r="E17" s="131"/>
      <c r="F17" s="131"/>
      <c r="G17" s="131"/>
      <c r="H17" s="131"/>
      <c r="I17" s="102"/>
      <c r="J17" s="126"/>
      <c r="K17" s="101" t="s">
        <v>53</v>
      </c>
      <c r="L17" s="127">
        <f>SUM(L14:L16)</f>
        <v>0.71</v>
      </c>
      <c r="M17" s="127"/>
      <c r="Q17" s="127"/>
    </row>
    <row r="18" spans="11:17" ht="15">
      <c r="K18" s="6" t="s">
        <v>68</v>
      </c>
      <c r="L18" s="127">
        <v>0.394</v>
      </c>
      <c r="M18" s="127">
        <v>0.636</v>
      </c>
      <c r="Q18" s="127"/>
    </row>
    <row r="19" spans="11:17" ht="15">
      <c r="K19" s="6" t="s">
        <v>69</v>
      </c>
      <c r="L19" s="127">
        <v>0.187</v>
      </c>
      <c r="M19" s="127">
        <v>0.823</v>
      </c>
      <c r="Q19" s="127"/>
    </row>
    <row r="20" spans="12:17" ht="15">
      <c r="L20" s="127" t="s">
        <v>68</v>
      </c>
      <c r="M20" s="127" t="s">
        <v>69</v>
      </c>
      <c r="Q20" s="127"/>
    </row>
    <row r="21" spans="11:17" ht="15">
      <c r="K21" s="6" t="s">
        <v>93</v>
      </c>
      <c r="L21" s="127">
        <v>0.364</v>
      </c>
      <c r="M21" s="127">
        <f>1-L21</f>
        <v>0.636</v>
      </c>
      <c r="Q21" s="127"/>
    </row>
    <row r="22" spans="11:17" ht="15">
      <c r="K22" s="6" t="s">
        <v>94</v>
      </c>
      <c r="L22" s="127">
        <v>0.186</v>
      </c>
      <c r="M22" s="127">
        <v>0.814</v>
      </c>
      <c r="Q22" s="127"/>
    </row>
    <row r="23" spans="11:18" ht="15">
      <c r="K23" s="127" t="s">
        <v>55</v>
      </c>
      <c r="L23" s="128" t="s">
        <v>107</v>
      </c>
      <c r="M23" s="128" t="s">
        <v>108</v>
      </c>
      <c r="N23" s="128" t="s">
        <v>109</v>
      </c>
      <c r="O23" s="128" t="s">
        <v>110</v>
      </c>
      <c r="P23" s="128" t="s">
        <v>111</v>
      </c>
      <c r="Q23" s="128" t="s">
        <v>112</v>
      </c>
      <c r="R23" s="125"/>
    </row>
    <row r="24" spans="11:18" ht="15">
      <c r="K24" s="129" t="s">
        <v>106</v>
      </c>
      <c r="L24" s="127">
        <v>0.014</v>
      </c>
      <c r="M24" s="127">
        <v>0.53</v>
      </c>
      <c r="N24" s="130">
        <v>0.11</v>
      </c>
      <c r="O24" s="127">
        <v>0.055</v>
      </c>
      <c r="P24" s="127">
        <v>0.21</v>
      </c>
      <c r="Q24" s="127">
        <v>0.08</v>
      </c>
      <c r="R24" s="123"/>
    </row>
    <row r="25" spans="4:18" ht="15">
      <c r="D25" s="116"/>
      <c r="E25" s="116"/>
      <c r="K25" s="129" t="s">
        <v>70</v>
      </c>
      <c r="L25" s="129">
        <v>0.639</v>
      </c>
      <c r="M25" s="127"/>
      <c r="N25" s="127"/>
      <c r="O25" s="127"/>
      <c r="P25" s="127"/>
      <c r="Q25" s="127"/>
      <c r="R25" s="123"/>
    </row>
    <row r="26" spans="1:17" ht="15">
      <c r="A26" s="116"/>
      <c r="B26" s="116"/>
      <c r="C26" s="116"/>
      <c r="D26" s="116"/>
      <c r="E26" s="116"/>
      <c r="F26" s="116"/>
      <c r="G26" s="116"/>
      <c r="H26" s="116"/>
      <c r="I26" s="116"/>
      <c r="K26" s="129" t="s">
        <v>96</v>
      </c>
      <c r="L26" s="129">
        <v>0.71</v>
      </c>
      <c r="Q26" s="127"/>
    </row>
    <row r="27" spans="11:17" ht="15">
      <c r="K27" s="129" t="s">
        <v>67</v>
      </c>
      <c r="L27" s="129">
        <v>0.135</v>
      </c>
      <c r="Q27" s="127"/>
    </row>
    <row r="28" spans="11:17" ht="15">
      <c r="K28" s="129" t="s">
        <v>95</v>
      </c>
      <c r="L28" s="129">
        <v>0.155</v>
      </c>
      <c r="Q28" s="127"/>
    </row>
    <row r="29" spans="2:17" ht="15">
      <c r="B29" s="116"/>
      <c r="C29" s="116"/>
      <c r="D29" s="116"/>
      <c r="E29" s="116"/>
      <c r="F29" s="116"/>
      <c r="G29" s="116"/>
      <c r="H29" s="116"/>
      <c r="K29" s="129"/>
      <c r="Q29" s="127"/>
    </row>
    <row r="30" spans="11:12" ht="15">
      <c r="K30" s="124"/>
      <c r="L30" s="124"/>
    </row>
  </sheetData>
  <sheetProtection/>
  <mergeCells count="1">
    <mergeCell ref="J6:J11"/>
  </mergeCells>
  <printOptions/>
  <pageMargins left="0.75" right="0.75" top="1" bottom="1" header="0.5" footer="0.5"/>
  <pageSetup horizontalDpi="2400" verticalDpi="240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Marcin Braun</Manager>
  <Company>Gdańskie Wydawnictwo Oświatowe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edukacyjny kl.VI</dc:title>
  <dc:subject>Diagramy procentowe</dc:subject>
  <dc:creator>Mirosława Krzyżanowska</dc:creator>
  <cp:keywords/>
  <dc:description/>
  <cp:lastModifiedBy>Krzyżanowska</cp:lastModifiedBy>
  <cp:lastPrinted>2002-03-23T16:55:20Z</cp:lastPrinted>
  <dcterms:created xsi:type="dcterms:W3CDTF">2001-09-16T08:34:07Z</dcterms:created>
  <dcterms:modified xsi:type="dcterms:W3CDTF">2003-06-30T16:40:42Z</dcterms:modified>
  <cp:category/>
  <cp:version/>
  <cp:contentType/>
  <cp:contentStatus/>
</cp:coreProperties>
</file>