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5" windowWidth="11700" windowHeight="7050" tabRatio="601" activeTab="0"/>
  </bookViews>
  <sheets>
    <sheet name="Arkusz1" sheetId="1" r:id="rId1"/>
    <sheet name="Arkusz2" sheetId="2" r:id="rId2"/>
    <sheet name="Arkusz4" sheetId="3" r:id="rId3"/>
    <sheet name="Arkusz5" sheetId="4" r:id="rId4"/>
    <sheet name="Arkusz6" sheetId="5" r:id="rId5"/>
    <sheet name="Arkusz3" sheetId="6" r:id="rId6"/>
    <sheet name="Arkusz9" sheetId="7" r:id="rId7"/>
  </sheets>
  <externalReferences>
    <externalReference r:id="rId10"/>
  </externalReferences>
  <definedNames>
    <definedName name="Dwucyfrowe">'Arkusz5'!$A$2:$F$2</definedName>
    <definedName name="Jednocyfrowe">'Arkusz5'!$A$1:$F$1</definedName>
    <definedName name="Kwadrat" localSheetId="6">'[1]Arkusz5'!$Q$3:$AA$6,'[1]Arkusz5'!$Q$7:$X$7</definedName>
    <definedName name="_xlnm.Print_Area" localSheetId="3">'Arkusz5'!$A$1:$K$26</definedName>
    <definedName name="Potegi">'Arkusz6'!$A$1:$F$2</definedName>
    <definedName name="PotegiOdp">'Arkusz6'!$G$12,'Arkusz6'!$G$15,'Arkusz6'!$G$18,'Arkusz6'!$N$12,'Arkusz6'!$N$15,'Arkusz6'!$N$18,'Arkusz6'!$G$23,'Arkusz6'!$I$23</definedName>
    <definedName name="Wykładniki">'Arkusz4'!$I$9:$I$12</definedName>
    <definedName name="Wykładniki5">'Arkusz5'!$A$3:$F$4</definedName>
    <definedName name="Zad1Odp">'Arkusz4'!$F$9,'Arkusz4'!$F$11,'Arkusz4'!$F$13,'Arkusz4'!$F$15</definedName>
    <definedName name="Zad2Odp">'Arkusz5'!$F$8,'Arkusz5'!$F$10,'Arkusz5'!$F$12,'Arkusz5'!$F$14,'Arkusz5'!$F$16,'Arkusz5'!$F$18</definedName>
  </definedNames>
  <calcPr fullCalcOnLoad="1"/>
</workbook>
</file>

<file path=xl/comments2.xml><?xml version="1.0" encoding="utf-8"?>
<comments xmlns="http://schemas.openxmlformats.org/spreadsheetml/2006/main">
  <authors>
    <author>Krzyzanowska</author>
  </authors>
  <commentList>
    <comment ref="B21" authorId="0">
      <text>
        <r>
          <rPr>
            <b/>
            <sz val="12"/>
            <color indexed="62"/>
            <rFont val="Arial CE"/>
            <family val="2"/>
          </rPr>
          <t>Mnożąc ułamki dziesiętne, wykonujemy działania tak jak na liczbach naturalnych, a w otrzymanym wyniku oddzielamy przecinkiem (od prawej strony) tyle cyfr, ile łącznie cyfr po przecinku było w obu czynnikach.</t>
        </r>
      </text>
    </comment>
  </commentList>
</comments>
</file>

<file path=xl/comments3.xml><?xml version="1.0" encoding="utf-8"?>
<comments xmlns="http://schemas.openxmlformats.org/spreadsheetml/2006/main">
  <authors>
    <author>Krzyzanowska</author>
  </authors>
  <commentList>
    <comment ref="B17" authorId="0">
      <text>
        <r>
          <rPr>
            <b/>
            <sz val="12"/>
            <color indexed="62"/>
            <rFont val="Arial CE"/>
            <family val="2"/>
          </rPr>
          <t>Mnożąc ułamki dziesiętne, wykonujemy działania tak jak na liczbach naturalnych, a w otrzymanym wyniku oddzielamy przecinkiem (od prawej strony) tyle cyfr, ile łącznie cyfr po przecinku było w obu czynnikach.</t>
        </r>
      </text>
    </comment>
  </commentList>
</comments>
</file>

<file path=xl/comments4.xml><?xml version="1.0" encoding="utf-8"?>
<comments xmlns="http://schemas.openxmlformats.org/spreadsheetml/2006/main">
  <authors>
    <author>Kryzanowska</author>
  </authors>
  <commentList>
    <comment ref="H8" authorId="0">
      <text>
        <r>
          <rPr>
            <b/>
            <sz val="16"/>
            <color indexed="62"/>
            <rFont val="Arial CE"/>
            <family val="2"/>
          </rPr>
          <t>1 · 69 = 69</t>
        </r>
      </text>
    </comment>
    <comment ref="H10" authorId="0">
      <text>
        <r>
          <rPr>
            <b/>
            <sz val="16"/>
            <color indexed="62"/>
            <rFont val="Arial CE"/>
            <family val="2"/>
          </rPr>
          <t>6 · 64 = 384</t>
        </r>
      </text>
    </comment>
    <comment ref="H12" authorId="0">
      <text>
        <r>
          <rPr>
            <b/>
            <sz val="16"/>
            <color indexed="62"/>
            <rFont val="Arial CE"/>
            <family val="2"/>
          </rPr>
          <t>4 · 35 = 140</t>
        </r>
      </text>
    </comment>
    <comment ref="H14" authorId="0">
      <text>
        <r>
          <rPr>
            <b/>
            <sz val="16"/>
            <color indexed="62"/>
            <rFont val="Arial CE"/>
            <family val="2"/>
          </rPr>
          <t>7 · 34 = 238</t>
        </r>
      </text>
    </comment>
    <comment ref="H16" authorId="0">
      <text>
        <r>
          <rPr>
            <b/>
            <sz val="16"/>
            <color indexed="62"/>
            <rFont val="Arial CE"/>
            <family val="2"/>
          </rPr>
          <t>6 · 12 = 72</t>
        </r>
      </text>
    </comment>
    <comment ref="H18" authorId="0">
      <text>
        <r>
          <rPr>
            <b/>
            <sz val="16"/>
            <color indexed="62"/>
            <rFont val="Arial CE"/>
            <family val="2"/>
          </rPr>
          <t>4 · 78 = 312</t>
        </r>
      </text>
    </comment>
  </commentList>
</comments>
</file>

<file path=xl/comments6.xml><?xml version="1.0" encoding="utf-8"?>
<comments xmlns="http://schemas.openxmlformats.org/spreadsheetml/2006/main">
  <authors>
    <author>Krzyzanowska</author>
  </authors>
  <commentList>
    <comment ref="B13" authorId="0">
      <text>
        <r>
          <rPr>
            <b/>
            <sz val="12"/>
            <color indexed="62"/>
            <rFont val="Arial CE"/>
            <family val="2"/>
          </rPr>
          <t>Twoim zadaniem jest dojechać samochodzikiem do METY. Każda prawidłowa odpowiedź przesuwa samochodzik o jedno pole do przodu, błędna - o jedno pole do tyłu. W czasie gry komputer losuje jedno z pól. Jeżeli zostaniesz trafiony po udzieleniu prawidłowej odpowiedzi, pozostajesz na tym samym polu. Jeżeli zostaniesz trafiony po udzieleniu błędnej odpowiedzi, cofasz się o kolejne dwa pola.</t>
        </r>
      </text>
    </comment>
  </commentList>
</comments>
</file>

<file path=xl/comments7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sharedStrings.xml><?xml version="1.0" encoding="utf-8"?>
<sst xmlns="http://schemas.openxmlformats.org/spreadsheetml/2006/main" count="87" uniqueCount="42">
  <si>
    <t>=</t>
  </si>
  <si>
    <t>Zauważ, że ...</t>
  </si>
  <si>
    <t>x</t>
  </si>
  <si>
    <t>START</t>
  </si>
  <si>
    <t>META</t>
  </si>
  <si>
    <t>)</t>
  </si>
  <si>
    <t>.         0,25</t>
  </si>
  <si>
    <t>Zasady gry</t>
  </si>
  <si>
    <t>·</t>
  </si>
  <si>
    <t xml:space="preserve">Wiedząc, że </t>
  </si>
  <si>
    <t>1.</t>
  </si>
  <si>
    <t xml:space="preserve">Odpowiedzi  można wpisywać do  niebieskich aktywnych komórek (otoczonych ramką):  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</si>
  <si>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</si>
  <si>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</si>
  <si>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</si>
  <si>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</si>
  <si>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</si>
  <si>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</si>
  <si>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</si>
  <si>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</si>
  <si>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</si>
  <si>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</si>
  <si>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</si>
  <si>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</si>
  <si>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t>Wskazówka</t>
  </si>
  <si>
    <r>
      <t>3.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Potęgowanie ułamków dziesiętnych.</t>
    </r>
  </si>
  <si>
    <t>..</t>
  </si>
  <si>
    <t>Wiedząc, że...</t>
  </si>
  <si>
    <r>
      <t>1.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Reguła mnożenia ułamków dziesiętnych.</t>
    </r>
  </si>
  <si>
    <t>Wpisz wynik, naciśnij ENTER.</t>
  </si>
  <si>
    <r>
      <t>2.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Trochę zabawy – zagraj w "Wyścig".</t>
    </r>
  </si>
  <si>
    <t>Aby komórka stała się aktywna (otoczona ramką), należy:</t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</si>
  <si>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</si>
  <si>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</si>
  <si>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 xml:space="preserve">przenieść zaznaczenie (czarną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</si>
  <si>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</si>
  <si>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</si>
  <si>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</si>
  <si>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>ALT</t>
    </r>
    <r>
      <rPr>
        <sz val="12"/>
        <color indexed="62"/>
        <rFont val="Arial CE"/>
        <family val="2"/>
      </rPr>
      <t xml:space="preserve"> 
i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</si>
  <si>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</si>
  <si>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, uzyskasz dodatkowe informacje.</t>
  </si>
  <si>
    <t>2 · 2 · 2 =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</si>
</sst>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&quot; &quot;???/???"/>
    <numFmt numFmtId="168" formatCode="#&quot; &quot;??/16"/>
    <numFmt numFmtId="169" formatCode="\ #,###,###,##0"/>
    <numFmt numFmtId="170" formatCode="\ #,###,###,###"/>
  </numFmts>
  <fonts count="84">
    <font>
      <sz val="12"/>
      <name val="Arial CE"/>
      <family val="0"/>
    </font>
    <font>
      <sz val="12"/>
      <color indexed="62"/>
      <name val="Arial CE"/>
      <family val="2"/>
    </font>
    <font>
      <sz val="8"/>
      <name val="Arial CE"/>
      <family val="2"/>
    </font>
    <font>
      <sz val="12"/>
      <color indexed="58"/>
      <name val="Arial CE"/>
      <family val="2"/>
    </font>
    <font>
      <sz val="12"/>
      <color indexed="23"/>
      <name val="Arial CE"/>
      <family val="2"/>
    </font>
    <font>
      <sz val="10"/>
      <color indexed="23"/>
      <name val="Arial CE"/>
      <family val="2"/>
    </font>
    <font>
      <sz val="10"/>
      <color indexed="9"/>
      <name val="Arial CE"/>
      <family val="2"/>
    </font>
    <font>
      <b/>
      <sz val="12"/>
      <color indexed="62"/>
      <name val="Arial CE"/>
      <family val="2"/>
    </font>
    <font>
      <sz val="8"/>
      <color indexed="22"/>
      <name val="Arial CE"/>
      <family val="2"/>
    </font>
    <font>
      <b/>
      <sz val="12"/>
      <color indexed="17"/>
      <name val="Arial CE"/>
      <family val="2"/>
    </font>
    <font>
      <b/>
      <sz val="8"/>
      <color indexed="62"/>
      <name val="Arial CE"/>
      <family val="2"/>
    </font>
    <font>
      <b/>
      <sz val="14"/>
      <color indexed="62"/>
      <name val="Arial CE"/>
      <family val="2"/>
    </font>
    <font>
      <sz val="14"/>
      <color indexed="62"/>
      <name val="Arial CE"/>
      <family val="2"/>
    </font>
    <font>
      <sz val="10"/>
      <color indexed="10"/>
      <name val="Arial CE"/>
      <family val="2"/>
    </font>
    <font>
      <sz val="8"/>
      <color indexed="55"/>
      <name val="Arial CE"/>
      <family val="2"/>
    </font>
    <font>
      <sz val="10"/>
      <color indexed="12"/>
      <name val="Arial CE"/>
      <family val="2"/>
    </font>
    <font>
      <b/>
      <sz val="16"/>
      <color indexed="62"/>
      <name val="Arial CE"/>
      <family val="2"/>
    </font>
    <font>
      <b/>
      <sz val="10"/>
      <color indexed="62"/>
      <name val="Arial CE"/>
      <family val="2"/>
    </font>
    <font>
      <sz val="12"/>
      <color indexed="9"/>
      <name val="Arial CE"/>
      <family val="2"/>
    </font>
    <font>
      <sz val="12"/>
      <color indexed="12"/>
      <name val="Arial CE"/>
      <family val="2"/>
    </font>
    <font>
      <b/>
      <sz val="24"/>
      <color indexed="10"/>
      <name val="Arial CE"/>
      <family val="2"/>
    </font>
    <font>
      <sz val="12"/>
      <color indexed="63"/>
      <name val="Arial CE"/>
      <family val="2"/>
    </font>
    <font>
      <sz val="10"/>
      <color indexed="55"/>
      <name val="Arial CE"/>
      <family val="2"/>
    </font>
    <font>
      <sz val="8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7"/>
      <color indexed="55"/>
      <name val="Arial CE"/>
      <family val="2"/>
    </font>
    <font>
      <b/>
      <sz val="26"/>
      <color indexed="40"/>
      <name val="Arial CE"/>
      <family val="2"/>
    </font>
    <font>
      <b/>
      <sz val="12"/>
      <color indexed="44"/>
      <name val="Arial CE"/>
      <family val="2"/>
    </font>
    <font>
      <sz val="8"/>
      <color indexed="44"/>
      <name val="Arial CE"/>
      <family val="2"/>
    </font>
    <font>
      <sz val="8"/>
      <color indexed="57"/>
      <name val="Arial CE"/>
      <family val="2"/>
    </font>
    <font>
      <b/>
      <sz val="60"/>
      <color indexed="54"/>
      <name val="Arial CE"/>
      <family val="2"/>
    </font>
    <font>
      <b/>
      <sz val="48"/>
      <color indexed="48"/>
      <name val="Arial CE"/>
      <family val="2"/>
    </font>
    <font>
      <b/>
      <sz val="22"/>
      <color indexed="46"/>
      <name val="Arial CE"/>
      <family val="2"/>
    </font>
    <font>
      <b/>
      <sz val="12"/>
      <name val="Arial CE"/>
      <family val="2"/>
    </font>
    <font>
      <b/>
      <sz val="16"/>
      <color indexed="14"/>
      <name val="Arial CE"/>
      <family val="2"/>
    </font>
    <font>
      <b/>
      <sz val="10"/>
      <color indexed="45"/>
      <name val="Arial CE"/>
      <family val="2"/>
    </font>
    <font>
      <b/>
      <sz val="8"/>
      <color indexed="51"/>
      <name val="Arial CE"/>
      <family val="2"/>
    </font>
    <font>
      <sz val="12"/>
      <color indexed="40"/>
      <name val="Arial CE"/>
      <family val="2"/>
    </font>
    <font>
      <sz val="10"/>
      <color indexed="52"/>
      <name val="Arial CE"/>
      <family val="2"/>
    </font>
    <font>
      <b/>
      <sz val="20"/>
      <color indexed="51"/>
      <name val="Arial CE"/>
      <family val="2"/>
    </font>
    <font>
      <b/>
      <sz val="12"/>
      <color indexed="53"/>
      <name val="Arial CE"/>
      <family val="2"/>
    </font>
    <font>
      <sz val="10"/>
      <color indexed="49"/>
      <name val="Arial CE"/>
      <family val="2"/>
    </font>
    <font>
      <b/>
      <i/>
      <sz val="12"/>
      <color indexed="62"/>
      <name val="Arial CE"/>
      <family val="2"/>
    </font>
    <font>
      <sz val="10"/>
      <color indexed="48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2"/>
      <name val="Arial CE"/>
      <family val="2"/>
    </font>
    <font>
      <b/>
      <sz val="26"/>
      <color indexed="57"/>
      <name val="Wingdings"/>
      <family val="0"/>
    </font>
    <font>
      <sz val="12"/>
      <color indexed="10"/>
      <name val="Arial CE"/>
      <family val="2"/>
    </font>
    <font>
      <b/>
      <sz val="26"/>
      <color indexed="10"/>
      <name val="Wingdings"/>
      <family val="0"/>
    </font>
    <font>
      <b/>
      <sz val="12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7"/>
      <name val="Arial CE"/>
      <family val="2"/>
    </font>
    <font>
      <b/>
      <sz val="18"/>
      <color indexed="62"/>
      <name val="Arial CE"/>
      <family val="2"/>
    </font>
    <font>
      <b/>
      <sz val="20"/>
      <color indexed="62"/>
      <name val="Arial CE"/>
      <family val="2"/>
    </font>
    <font>
      <b/>
      <sz val="15"/>
      <color indexed="58"/>
      <name val="Arial CE"/>
      <family val="2"/>
    </font>
    <font>
      <b/>
      <sz val="15"/>
      <color indexed="9"/>
      <name val="Arial CE"/>
      <family val="2"/>
    </font>
    <font>
      <b/>
      <sz val="26"/>
      <color indexed="15"/>
      <name val="Arial CE"/>
      <family val="2"/>
    </font>
    <font>
      <sz val="20"/>
      <color indexed="15"/>
      <name val="Arial CE"/>
      <family val="2"/>
    </font>
    <font>
      <sz val="8"/>
      <color indexed="54"/>
      <name val="Arial CE"/>
      <family val="2"/>
    </font>
    <font>
      <sz val="10"/>
      <color indexed="54"/>
      <name val="Arial CE"/>
      <family val="2"/>
    </font>
    <font>
      <sz val="20"/>
      <color indexed="54"/>
      <name val="Arial CE"/>
      <family val="2"/>
    </font>
    <font>
      <b/>
      <sz val="28"/>
      <color indexed="10"/>
      <name val="Wingdings"/>
      <family val="0"/>
    </font>
    <font>
      <b/>
      <sz val="16"/>
      <color indexed="57"/>
      <name val="Arial CE"/>
      <family val="2"/>
    </font>
    <font>
      <b/>
      <sz val="12"/>
      <color indexed="57"/>
      <name val="Arial CE"/>
      <family val="2"/>
    </font>
    <font>
      <b/>
      <sz val="24"/>
      <color indexed="10"/>
      <name val="Wingdings"/>
      <family val="0"/>
    </font>
    <font>
      <sz val="10"/>
      <name val="Arial"/>
      <family val="2"/>
    </font>
    <font>
      <b/>
      <sz val="48"/>
      <color indexed="10"/>
      <name val="Wingdings"/>
      <family val="0"/>
    </font>
    <font>
      <sz val="12"/>
      <color indexed="44"/>
      <name val="Arial CE"/>
      <family val="2"/>
    </font>
    <font>
      <b/>
      <i/>
      <sz val="12"/>
      <color indexed="9"/>
      <name val="Arial CE"/>
      <family val="2"/>
    </font>
    <font>
      <sz val="8"/>
      <color indexed="57"/>
      <name val="Symbol"/>
      <family val="1"/>
    </font>
    <font>
      <sz val="8"/>
      <color indexed="62"/>
      <name val="Symbol"/>
      <family val="1"/>
    </font>
    <font>
      <sz val="9"/>
      <color indexed="15"/>
      <name val="Symbol"/>
      <family val="1"/>
    </font>
    <font>
      <b/>
      <sz val="60"/>
      <color indexed="10"/>
      <name val="Wingdings"/>
      <family val="0"/>
    </font>
    <font>
      <b/>
      <sz val="100"/>
      <color indexed="11"/>
      <name val="Wingdings"/>
      <family val="0"/>
    </font>
    <font>
      <b/>
      <sz val="18"/>
      <color indexed="18"/>
      <name val="Arial CE"/>
      <family val="0"/>
    </font>
    <font>
      <b/>
      <sz val="18"/>
      <color indexed="44"/>
      <name val="Arial CE"/>
      <family val="2"/>
    </font>
    <font>
      <b/>
      <sz val="20"/>
      <color indexed="44"/>
      <name val="Arial CE"/>
      <family val="2"/>
    </font>
    <font>
      <b/>
      <sz val="12"/>
      <color indexed="9"/>
      <name val="Arial CE"/>
      <family val="2"/>
    </font>
    <font>
      <sz val="20"/>
      <color indexed="9"/>
      <name val="Arial CE"/>
      <family val="2"/>
    </font>
    <font>
      <sz val="18"/>
      <color indexed="62"/>
      <name val="Arial CE"/>
      <family val="0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dotted">
        <color indexed="9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 quotePrefix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18" applyFont="1">
      <alignment/>
      <protection/>
    </xf>
    <xf numFmtId="0" fontId="45" fillId="0" borderId="0" xfId="18">
      <alignment/>
      <protection/>
    </xf>
    <xf numFmtId="0" fontId="11" fillId="0" borderId="0" xfId="18" applyFont="1" applyAlignment="1">
      <alignment vertical="top"/>
      <protection/>
    </xf>
    <xf numFmtId="0" fontId="1" fillId="0" borderId="0" xfId="18" applyFont="1" applyAlignment="1">
      <alignment vertical="center"/>
      <protection/>
    </xf>
    <xf numFmtId="0" fontId="45" fillId="0" borderId="0" xfId="18" applyAlignment="1">
      <alignment vertical="center"/>
      <protection/>
    </xf>
    <xf numFmtId="0" fontId="48" fillId="2" borderId="1" xfId="18" applyFont="1" applyFill="1" applyBorder="1" applyAlignment="1" applyProtection="1">
      <alignment horizontal="center"/>
      <protection/>
    </xf>
    <xf numFmtId="0" fontId="48" fillId="0" borderId="0" xfId="18" applyFont="1" applyFill="1" applyBorder="1" applyAlignment="1" applyProtection="1">
      <alignment horizontal="center"/>
      <protection/>
    </xf>
    <xf numFmtId="0" fontId="45" fillId="0" borderId="0" xfId="18" applyFill="1" applyBorder="1">
      <alignment/>
      <protection/>
    </xf>
    <xf numFmtId="0" fontId="1" fillId="0" borderId="0" xfId="18" applyFont="1">
      <alignment/>
      <protection/>
    </xf>
    <xf numFmtId="0" fontId="45" fillId="0" borderId="0" xfId="18" applyFill="1">
      <alignment/>
      <protection/>
    </xf>
    <xf numFmtId="0" fontId="7" fillId="2" borderId="0" xfId="18" applyFont="1" applyFill="1" applyBorder="1" applyAlignment="1" applyProtection="1">
      <alignment horizontal="center" vertical="center" wrapText="1"/>
      <protection locked="0"/>
    </xf>
    <xf numFmtId="0" fontId="1" fillId="0" borderId="0" xfId="18" applyFont="1" applyAlignment="1">
      <alignment horizontal="left"/>
      <protection/>
    </xf>
    <xf numFmtId="0" fontId="7" fillId="0" borderId="0" xfId="18" applyFont="1" applyAlignment="1">
      <alignment horizontal="right" vertical="top"/>
      <protection/>
    </xf>
    <xf numFmtId="0" fontId="49" fillId="0" borderId="0" xfId="18" applyFont="1">
      <alignment/>
      <protection/>
    </xf>
    <xf numFmtId="0" fontId="1" fillId="0" borderId="0" xfId="18" applyFont="1" applyAlignment="1">
      <alignment horizontal="left" wrapText="1"/>
      <protection/>
    </xf>
    <xf numFmtId="0" fontId="51" fillId="0" borderId="0" xfId="18" applyFont="1">
      <alignment/>
      <protection/>
    </xf>
    <xf numFmtId="0" fontId="53" fillId="0" borderId="0" xfId="18" applyFont="1">
      <alignment/>
      <protection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57" fillId="3" borderId="0" xfId="0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60" fillId="3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67" fillId="0" borderId="0" xfId="0" applyFont="1" applyFill="1" applyAlignment="1">
      <alignment horizontal="left" vertical="center"/>
    </xf>
    <xf numFmtId="0" fontId="0" fillId="4" borderId="2" xfId="0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53" fillId="4" borderId="0" xfId="0" applyFont="1" applyFill="1" applyBorder="1" applyAlignment="1">
      <alignment horizontal="center" vertical="top"/>
    </xf>
    <xf numFmtId="0" fontId="69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18" fillId="5" borderId="4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70" fillId="5" borderId="4" xfId="0" applyFont="1" applyFill="1" applyBorder="1" applyAlignment="1">
      <alignment/>
    </xf>
    <xf numFmtId="0" fontId="12" fillId="5" borderId="0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15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5" fillId="6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5" fillId="7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51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25" fillId="0" borderId="0" xfId="18" applyFont="1">
      <alignment/>
      <protection/>
    </xf>
    <xf numFmtId="0" fontId="17" fillId="7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4" fillId="8" borderId="0" xfId="0" applyFont="1" applyFill="1" applyAlignment="1">
      <alignment horizontal="center" vertical="center"/>
    </xf>
    <xf numFmtId="0" fontId="1" fillId="0" borderId="0" xfId="18" applyFont="1" applyAlignment="1">
      <alignment horizontal="right"/>
      <protection/>
    </xf>
    <xf numFmtId="0" fontId="1" fillId="0" borderId="0" xfId="18" applyFont="1" applyAlignment="1">
      <alignment horizontal="right" vertical="top"/>
      <protection/>
    </xf>
    <xf numFmtId="0" fontId="79" fillId="5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2" fillId="2" borderId="0" xfId="0" applyFont="1" applyFill="1" applyAlignment="1" applyProtection="1">
      <alignment horizontal="center" vertical="center"/>
      <protection locked="0"/>
    </xf>
    <xf numFmtId="0" fontId="82" fillId="2" borderId="0" xfId="0" applyNumberFormat="1" applyFont="1" applyFill="1" applyAlignment="1" applyProtection="1">
      <alignment horizontal="center" vertical="center"/>
      <protection locked="0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6" fillId="3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170" fontId="61" fillId="0" borderId="0" xfId="0" applyNumberFormat="1" applyFont="1" applyBorder="1" applyAlignment="1">
      <alignment horizontal="center" vertical="top"/>
    </xf>
    <xf numFmtId="0" fontId="61" fillId="0" borderId="12" xfId="0" applyFont="1" applyBorder="1" applyAlignment="1">
      <alignment horizontal="center"/>
    </xf>
    <xf numFmtId="0" fontId="17" fillId="7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61" fillId="0" borderId="0" xfId="0" applyNumberFormat="1" applyFont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75" fillId="0" borderId="0" xfId="0" applyFont="1" applyAlignment="1">
      <alignment horizontal="center"/>
    </xf>
    <xf numFmtId="0" fontId="76" fillId="8" borderId="14" xfId="0" applyFont="1" applyFill="1" applyBorder="1" applyAlignment="1">
      <alignment horizontal="center" vertical="center"/>
    </xf>
    <xf numFmtId="0" fontId="76" fillId="8" borderId="15" xfId="0" applyFont="1" applyFill="1" applyBorder="1" applyAlignment="1">
      <alignment horizontal="center" vertical="center"/>
    </xf>
    <xf numFmtId="0" fontId="76" fillId="8" borderId="16" xfId="0" applyFont="1" applyFill="1" applyBorder="1" applyAlignment="1">
      <alignment horizontal="center" vertical="center"/>
    </xf>
    <xf numFmtId="0" fontId="76" fillId="8" borderId="17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0" fontId="76" fillId="8" borderId="18" xfId="0" applyFont="1" applyFill="1" applyBorder="1" applyAlignment="1">
      <alignment horizontal="center" vertical="center"/>
    </xf>
    <xf numFmtId="0" fontId="76" fillId="8" borderId="19" xfId="0" applyFont="1" applyFill="1" applyBorder="1" applyAlignment="1">
      <alignment horizontal="center" vertical="center"/>
    </xf>
    <xf numFmtId="0" fontId="76" fillId="8" borderId="20" xfId="0" applyFont="1" applyFill="1" applyBorder="1" applyAlignment="1">
      <alignment horizontal="center" vertical="center"/>
    </xf>
    <xf numFmtId="0" fontId="76" fillId="8" borderId="21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/>
    </xf>
    <xf numFmtId="0" fontId="70" fillId="5" borderId="22" xfId="0" applyFont="1" applyFill="1" applyBorder="1" applyAlignment="1">
      <alignment horizontal="center"/>
    </xf>
    <xf numFmtId="0" fontId="68" fillId="5" borderId="8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 applyProtection="1">
      <alignment horizontal="center" vertical="center"/>
      <protection locked="0"/>
    </xf>
    <xf numFmtId="0" fontId="78" fillId="5" borderId="0" xfId="0" applyFont="1" applyFill="1" applyBorder="1" applyAlignment="1">
      <alignment horizontal="center" vertical="center"/>
    </xf>
    <xf numFmtId="0" fontId="54" fillId="7" borderId="0" xfId="18" applyFont="1" applyFill="1" applyAlignment="1">
      <alignment horizontal="center" vertical="center"/>
      <protection/>
    </xf>
    <xf numFmtId="0" fontId="1" fillId="0" borderId="0" xfId="18" applyFont="1" applyAlignment="1">
      <alignment vertical="center" wrapText="1"/>
      <protection/>
    </xf>
    <xf numFmtId="0" fontId="45" fillId="0" borderId="0" xfId="18" applyAlignment="1">
      <alignment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Dodawanie liczb całkowitych2" xfId="18"/>
    <cellStyle name="Followed Hyperlink" xfId="19"/>
    <cellStyle name="Percent" xfId="20"/>
    <cellStyle name="Currency" xfId="21"/>
    <cellStyle name="Currency [0]" xfId="22"/>
  </cellStyles>
  <dxfs count="23">
    <dxf>
      <border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FFFF"/>
      </font>
      <border/>
    </dxf>
    <dxf>
      <border>
        <bottom style="thin">
          <color rgb="FFFFFFFF"/>
        </bottom>
      </border>
    </dxf>
    <dxf>
      <font>
        <color rgb="FF339966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008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FF00"/>
      </font>
      <border/>
    </dxf>
    <dxf>
      <font>
        <color rgb="FF99CCFF"/>
      </font>
      <border/>
    </dxf>
    <dxf>
      <font>
        <color rgb="FFFF0000"/>
      </font>
      <fill>
        <patternFill patternType="mediumGray">
          <fgColor rgb="FFFFFFFF"/>
          <bgColor rgb="FF99CCFF"/>
        </patternFill>
      </fill>
      <border/>
    </dxf>
    <dxf>
      <font>
        <color rgb="FF339966"/>
      </font>
      <fill>
        <patternFill patternType="mediumGray">
          <fgColor rgb="FFFFFFFF"/>
          <bgColor rgb="FF99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FF00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10.wmf" /><Relationship Id="rId4" Type="http://schemas.openxmlformats.org/officeDocument/2006/relationships/image" Target="../media/image21.emf" /><Relationship Id="rId5" Type="http://schemas.openxmlformats.org/officeDocument/2006/relationships/image" Target="../media/image6.emf" /><Relationship Id="rId6" Type="http://schemas.openxmlformats.org/officeDocument/2006/relationships/image" Target="../media/image20.emf" /><Relationship Id="rId7" Type="http://schemas.openxmlformats.org/officeDocument/2006/relationships/image" Target="../media/image26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8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2.emf" /><Relationship Id="rId6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9.emf" /><Relationship Id="rId3" Type="http://schemas.openxmlformats.org/officeDocument/2006/relationships/image" Target="../media/image7.emf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19050</xdr:rowOff>
    </xdr:from>
    <xdr:to>
      <xdr:col>9</xdr:col>
      <xdr:colOff>228600</xdr:colOff>
      <xdr:row>0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2</xdr:row>
      <xdr:rowOff>47625</xdr:rowOff>
    </xdr:from>
    <xdr:to>
      <xdr:col>8</xdr:col>
      <xdr:colOff>342900</xdr:colOff>
      <xdr:row>9</xdr:row>
      <xdr:rowOff>180975</xdr:rowOff>
    </xdr:to>
    <xdr:sp>
      <xdr:nvSpPr>
        <xdr:cNvPr id="2" name="AutoShape 94"/>
        <xdr:cNvSpPr>
          <a:spLocks/>
        </xdr:cNvSpPr>
      </xdr:nvSpPr>
      <xdr:spPr>
        <a:xfrm>
          <a:off x="3057525" y="657225"/>
          <a:ext cx="4581525" cy="1581150"/>
        </a:xfrm>
        <a:prstGeom prst="cloudCallout">
          <a:avLst>
            <a:gd name="adj1" fmla="val -46328"/>
            <a:gd name="adj2" fmla="val 7891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Mnożenie ułamków dziesiętnych.</a:t>
          </a:r>
        </a:p>
      </xdr:txBody>
    </xdr:sp>
    <xdr:clientData/>
  </xdr:twoCellAnchor>
  <xdr:twoCellAnchor>
    <xdr:from>
      <xdr:col>2</xdr:col>
      <xdr:colOff>752475</xdr:colOff>
      <xdr:row>13</xdr:row>
      <xdr:rowOff>57150</xdr:rowOff>
    </xdr:from>
    <xdr:to>
      <xdr:col>3</xdr:col>
      <xdr:colOff>933450</xdr:colOff>
      <xdr:row>18</xdr:row>
      <xdr:rowOff>47625</xdr:rowOff>
    </xdr:to>
    <xdr:pic>
      <xdr:nvPicPr>
        <xdr:cNvPr id="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860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12</xdr:row>
      <xdr:rowOff>9525</xdr:rowOff>
    </xdr:from>
    <xdr:to>
      <xdr:col>11</xdr:col>
      <xdr:colOff>57150</xdr:colOff>
      <xdr:row>14</xdr:row>
      <xdr:rowOff>0</xdr:rowOff>
    </xdr:to>
    <xdr:pic>
      <xdr:nvPicPr>
        <xdr:cNvPr id="1" name="L1Spi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1527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12</xdr:row>
      <xdr:rowOff>9525</xdr:rowOff>
    </xdr:from>
    <xdr:to>
      <xdr:col>23</xdr:col>
      <xdr:colOff>28575</xdr:colOff>
      <xdr:row>14</xdr:row>
      <xdr:rowOff>19050</xdr:rowOff>
    </xdr:to>
    <xdr:pic>
      <xdr:nvPicPr>
        <xdr:cNvPr id="2" name="L2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152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38100</xdr:colOff>
      <xdr:row>16</xdr:row>
      <xdr:rowOff>47625</xdr:rowOff>
    </xdr:from>
    <xdr:to>
      <xdr:col>44</xdr:col>
      <xdr:colOff>371475</xdr:colOff>
      <xdr:row>17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39052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3</xdr:row>
      <xdr:rowOff>19050</xdr:rowOff>
    </xdr:from>
    <xdr:to>
      <xdr:col>40</xdr:col>
      <xdr:colOff>104775</xdr:colOff>
      <xdr:row>3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3</xdr:row>
      <xdr:rowOff>19050</xdr:rowOff>
    </xdr:from>
    <xdr:to>
      <xdr:col>45</xdr:col>
      <xdr:colOff>57150</xdr:colOff>
      <xdr:row>3</xdr:row>
      <xdr:rowOff>371475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24</xdr:row>
      <xdr:rowOff>152400</xdr:rowOff>
    </xdr:from>
    <xdr:to>
      <xdr:col>45</xdr:col>
      <xdr:colOff>9525</xdr:colOff>
      <xdr:row>26</xdr:row>
      <xdr:rowOff>123825</xdr:rowOff>
    </xdr:to>
    <xdr:pic>
      <xdr:nvPicPr>
        <xdr:cNvPr id="6" name="NDCommand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12</xdr:row>
      <xdr:rowOff>85725</xdr:rowOff>
    </xdr:from>
    <xdr:to>
      <xdr:col>25</xdr:col>
      <xdr:colOff>57150</xdr:colOff>
      <xdr:row>13</xdr:row>
      <xdr:rowOff>171450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322897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12</xdr:row>
      <xdr:rowOff>76200</xdr:rowOff>
    </xdr:from>
    <xdr:to>
      <xdr:col>14</xdr:col>
      <xdr:colOff>0</xdr:colOff>
      <xdr:row>13</xdr:row>
      <xdr:rowOff>161925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3219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219075</xdr:rowOff>
    </xdr:from>
    <xdr:to>
      <xdr:col>30</xdr:col>
      <xdr:colOff>19050</xdr:colOff>
      <xdr:row>5</xdr:row>
      <xdr:rowOff>95250</xdr:rowOff>
    </xdr:to>
    <xdr:sp>
      <xdr:nvSpPr>
        <xdr:cNvPr id="9" name="AutoShape 27"/>
        <xdr:cNvSpPr>
          <a:spLocks/>
        </xdr:cNvSpPr>
      </xdr:nvSpPr>
      <xdr:spPr>
        <a:xfrm>
          <a:off x="1895475" y="219075"/>
          <a:ext cx="3609975" cy="1295400"/>
        </a:xfrm>
        <a:prstGeom prst="cloudCallout">
          <a:avLst>
            <a:gd name="adj1" fmla="val -52347"/>
            <a:gd name="adj2" fmla="val 40439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Przyjrzyj się kilku iloczynom ułamków dziesiętnych. Zauważ, że ...</a:t>
          </a:r>
        </a:p>
      </xdr:txBody>
    </xdr:sp>
    <xdr:clientData/>
  </xdr:twoCellAnchor>
  <xdr:twoCellAnchor>
    <xdr:from>
      <xdr:col>1</xdr:col>
      <xdr:colOff>133350</xdr:colOff>
      <xdr:row>3</xdr:row>
      <xdr:rowOff>1009650</xdr:rowOff>
    </xdr:from>
    <xdr:to>
      <xdr:col>8</xdr:col>
      <xdr:colOff>133350</xdr:colOff>
      <xdr:row>7</xdr:row>
      <xdr:rowOff>76200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10096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19050</xdr:rowOff>
    </xdr:from>
    <xdr:to>
      <xdr:col>13</xdr:col>
      <xdr:colOff>771525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790575</xdr:colOff>
      <xdr:row>0</xdr:row>
      <xdr:rowOff>19050</xdr:rowOff>
    </xdr:from>
    <xdr:to>
      <xdr:col>15</xdr:col>
      <xdr:colOff>542925</xdr:colOff>
      <xdr:row>3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18</xdr:row>
      <xdr:rowOff>104775</xdr:rowOff>
    </xdr:from>
    <xdr:to>
      <xdr:col>15</xdr:col>
      <xdr:colOff>552450</xdr:colOff>
      <xdr:row>19</xdr:row>
      <xdr:rowOff>152400</xdr:rowOff>
    </xdr:to>
    <xdr:pic>
      <xdr:nvPicPr>
        <xdr:cNvPr id="3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6386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5</xdr:row>
      <xdr:rowOff>152400</xdr:rowOff>
    </xdr:from>
    <xdr:to>
      <xdr:col>5</xdr:col>
      <xdr:colOff>704850</xdr:colOff>
      <xdr:row>6</xdr:row>
      <xdr:rowOff>161925</xdr:rowOff>
    </xdr:to>
    <xdr:sp textlink="$A$1">
      <xdr:nvSpPr>
        <xdr:cNvPr id="4" name="Ramka"/>
        <xdr:cNvSpPr>
          <a:spLocks/>
        </xdr:cNvSpPr>
      </xdr:nvSpPr>
      <xdr:spPr>
        <a:xfrm>
          <a:off x="1771650" y="847725"/>
          <a:ext cx="2343150" cy="533400"/>
        </a:xfrm>
        <a:prstGeom prst="cloudCallout">
          <a:avLst>
            <a:gd name="adj1" fmla="val -68550"/>
            <a:gd name="adj2" fmla="val -2500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Oblicz:</a:t>
          </a:r>
        </a:p>
      </xdr:txBody>
    </xdr:sp>
    <xdr:clientData/>
  </xdr:twoCellAnchor>
  <xdr:twoCellAnchor>
    <xdr:from>
      <xdr:col>0</xdr:col>
      <xdr:colOff>371475</xdr:colOff>
      <xdr:row>5</xdr:row>
      <xdr:rowOff>19050</xdr:rowOff>
    </xdr:from>
    <xdr:to>
      <xdr:col>1</xdr:col>
      <xdr:colOff>676275</xdr:colOff>
      <xdr:row>8</xdr:row>
      <xdr:rowOff>285750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7143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4</xdr:row>
      <xdr:rowOff>19050</xdr:rowOff>
    </xdr:from>
    <xdr:to>
      <xdr:col>9</xdr:col>
      <xdr:colOff>428625</xdr:colOff>
      <xdr:row>4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4</xdr:row>
      <xdr:rowOff>19050</xdr:rowOff>
    </xdr:from>
    <xdr:to>
      <xdr:col>11</xdr:col>
      <xdr:colOff>209550</xdr:colOff>
      <xdr:row>4</xdr:row>
      <xdr:rowOff>371475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20</xdr:row>
      <xdr:rowOff>123825</xdr:rowOff>
    </xdr:from>
    <xdr:to>
      <xdr:col>11</xdr:col>
      <xdr:colOff>209550</xdr:colOff>
      <xdr:row>22</xdr:row>
      <xdr:rowOff>19050</xdr:rowOff>
    </xdr:to>
    <xdr:pic>
      <xdr:nvPicPr>
        <xdr:cNvPr id="3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46291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4</xdr:row>
      <xdr:rowOff>219075</xdr:rowOff>
    </xdr:from>
    <xdr:to>
      <xdr:col>6</xdr:col>
      <xdr:colOff>600075</xdr:colOff>
      <xdr:row>6</xdr:row>
      <xdr:rowOff>66675</xdr:rowOff>
    </xdr:to>
    <xdr:sp textlink="$A$5">
      <xdr:nvSpPr>
        <xdr:cNvPr id="4" name="Ramka"/>
        <xdr:cNvSpPr>
          <a:spLocks/>
        </xdr:cNvSpPr>
      </xdr:nvSpPr>
      <xdr:spPr>
        <a:xfrm>
          <a:off x="2305050" y="219075"/>
          <a:ext cx="2276475" cy="1000125"/>
        </a:xfrm>
        <a:prstGeom prst="cloudCallout">
          <a:avLst>
            <a:gd name="adj1" fmla="val -77777"/>
            <a:gd name="adj2" fmla="val -7143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Oblicz:</a:t>
          </a:r>
        </a:p>
      </xdr:txBody>
    </xdr:sp>
    <xdr:clientData/>
  </xdr:twoCellAnchor>
  <xdr:twoCellAnchor editAs="oneCell">
    <xdr:from>
      <xdr:col>3</xdr:col>
      <xdr:colOff>171450</xdr:colOff>
      <xdr:row>20</xdr:row>
      <xdr:rowOff>76200</xdr:rowOff>
    </xdr:from>
    <xdr:to>
      <xdr:col>5</xdr:col>
      <xdr:colOff>657225</xdr:colOff>
      <xdr:row>22</xdr:row>
      <xdr:rowOff>0</xdr:rowOff>
    </xdr:to>
    <xdr:pic>
      <xdr:nvPicPr>
        <xdr:cNvPr id="5" name="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4581525"/>
          <a:ext cx="1685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76200</xdr:rowOff>
    </xdr:from>
    <xdr:to>
      <xdr:col>3</xdr:col>
      <xdr:colOff>171450</xdr:colOff>
      <xdr:row>22</xdr:row>
      <xdr:rowOff>0</xdr:rowOff>
    </xdr:to>
    <xdr:pic>
      <xdr:nvPicPr>
        <xdr:cNvPr id="6" name="L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4581525"/>
          <a:ext cx="1695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</xdr:row>
      <xdr:rowOff>142875</xdr:rowOff>
    </xdr:from>
    <xdr:to>
      <xdr:col>3</xdr:col>
      <xdr:colOff>209550</xdr:colOff>
      <xdr:row>6</xdr:row>
      <xdr:rowOff>161925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428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2</xdr:row>
      <xdr:rowOff>19050</xdr:rowOff>
    </xdr:from>
    <xdr:to>
      <xdr:col>13</xdr:col>
      <xdr:colOff>1057275</xdr:colOff>
      <xdr:row>2</xdr:row>
      <xdr:rowOff>371475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1066800</xdr:colOff>
      <xdr:row>2</xdr:row>
      <xdr:rowOff>19050</xdr:rowOff>
    </xdr:from>
    <xdr:to>
      <xdr:col>15</xdr:col>
      <xdr:colOff>428625</xdr:colOff>
      <xdr:row>2</xdr:row>
      <xdr:rowOff>371475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9050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23</xdr:row>
      <xdr:rowOff>76200</xdr:rowOff>
    </xdr:from>
    <xdr:to>
      <xdr:col>15</xdr:col>
      <xdr:colOff>428625</xdr:colOff>
      <xdr:row>25</xdr:row>
      <xdr:rowOff>95250</xdr:rowOff>
    </xdr:to>
    <xdr:pic>
      <xdr:nvPicPr>
        <xdr:cNvPr id="3" name="ND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23</xdr:row>
      <xdr:rowOff>28575</xdr:rowOff>
    </xdr:from>
    <xdr:to>
      <xdr:col>6</xdr:col>
      <xdr:colOff>1876425</xdr:colOff>
      <xdr:row>25</xdr:row>
      <xdr:rowOff>47625</xdr:rowOff>
    </xdr:to>
    <xdr:pic>
      <xdr:nvPicPr>
        <xdr:cNvPr id="4" name="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4581525"/>
          <a:ext cx="180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38100</xdr:rowOff>
    </xdr:from>
    <xdr:to>
      <xdr:col>6</xdr:col>
      <xdr:colOff>38100</xdr:colOff>
      <xdr:row>25</xdr:row>
      <xdr:rowOff>47625</xdr:rowOff>
    </xdr:to>
    <xdr:pic>
      <xdr:nvPicPr>
        <xdr:cNvPr id="5" name="L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59105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2</xdr:row>
      <xdr:rowOff>171450</xdr:rowOff>
    </xdr:from>
    <xdr:to>
      <xdr:col>10</xdr:col>
      <xdr:colOff>561975</xdr:colOff>
      <xdr:row>3</xdr:row>
      <xdr:rowOff>523875</xdr:rowOff>
    </xdr:to>
    <xdr:sp textlink="$A$3">
      <xdr:nvSpPr>
        <xdr:cNvPr id="6" name="Ramka"/>
        <xdr:cNvSpPr>
          <a:spLocks/>
        </xdr:cNvSpPr>
      </xdr:nvSpPr>
      <xdr:spPr>
        <a:xfrm>
          <a:off x="1905000" y="171450"/>
          <a:ext cx="2990850" cy="1028700"/>
        </a:xfrm>
        <a:prstGeom prst="cloudCallout">
          <a:avLst>
            <a:gd name="adj1" fmla="val -60564"/>
            <a:gd name="adj2" fmla="val 2037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potęgi:</a:t>
          </a:r>
        </a:p>
      </xdr:txBody>
    </xdr:sp>
    <xdr:clientData/>
  </xdr:twoCellAnchor>
  <xdr:twoCellAnchor>
    <xdr:from>
      <xdr:col>4</xdr:col>
      <xdr:colOff>9525</xdr:colOff>
      <xdr:row>10</xdr:row>
      <xdr:rowOff>142875</xdr:rowOff>
    </xdr:from>
    <xdr:to>
      <xdr:col>5</xdr:col>
      <xdr:colOff>257175</xdr:colOff>
      <xdr:row>11</xdr:row>
      <xdr:rowOff>238125</xdr:rowOff>
    </xdr:to>
    <xdr:sp textlink="$F$11">
      <xdr:nvSpPr>
        <xdr:cNvPr id="7" name="TextBox 24"/>
        <xdr:cNvSpPr txBox="1">
          <a:spLocks noChangeArrowheads="1"/>
        </xdr:cNvSpPr>
      </xdr:nvSpPr>
      <xdr:spPr>
        <a:xfrm>
          <a:off x="1219200" y="18859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3688914-1e49-4b22-8a1c-f3d18386184b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11</xdr:col>
      <xdr:colOff>57150</xdr:colOff>
      <xdr:row>10</xdr:row>
      <xdr:rowOff>171450</xdr:rowOff>
    </xdr:from>
    <xdr:to>
      <xdr:col>12</xdr:col>
      <xdr:colOff>257175</xdr:colOff>
      <xdr:row>11</xdr:row>
      <xdr:rowOff>266700</xdr:rowOff>
    </xdr:to>
    <xdr:sp textlink="$M$11">
      <xdr:nvSpPr>
        <xdr:cNvPr id="8" name="TextBox 25"/>
        <xdr:cNvSpPr txBox="1">
          <a:spLocks noChangeArrowheads="1"/>
        </xdr:cNvSpPr>
      </xdr:nvSpPr>
      <xdr:spPr>
        <a:xfrm>
          <a:off x="4962525" y="191452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1f1a9e6-f457-4efc-8de5-02410e162d59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11</xdr:col>
      <xdr:colOff>28575</xdr:colOff>
      <xdr:row>16</xdr:row>
      <xdr:rowOff>123825</xdr:rowOff>
    </xdr:from>
    <xdr:to>
      <xdr:col>12</xdr:col>
      <xdr:colOff>238125</xdr:colOff>
      <xdr:row>17</xdr:row>
      <xdr:rowOff>228600</xdr:rowOff>
    </xdr:to>
    <xdr:sp textlink="$M$17">
      <xdr:nvSpPr>
        <xdr:cNvPr id="9" name="TextBox 26"/>
        <xdr:cNvSpPr txBox="1">
          <a:spLocks noChangeArrowheads="1"/>
        </xdr:cNvSpPr>
      </xdr:nvSpPr>
      <xdr:spPr>
        <a:xfrm>
          <a:off x="4933950" y="36480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f3d85613-cd6e-46ab-9875-d73270ff030a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4</xdr:col>
      <xdr:colOff>0</xdr:colOff>
      <xdr:row>13</xdr:row>
      <xdr:rowOff>152400</xdr:rowOff>
    </xdr:from>
    <xdr:to>
      <xdr:col>5</xdr:col>
      <xdr:colOff>247650</xdr:colOff>
      <xdr:row>14</xdr:row>
      <xdr:rowOff>257175</xdr:rowOff>
    </xdr:to>
    <xdr:sp textlink="$F$14">
      <xdr:nvSpPr>
        <xdr:cNvPr id="10" name="TextBox 27"/>
        <xdr:cNvSpPr txBox="1">
          <a:spLocks noChangeArrowheads="1"/>
        </xdr:cNvSpPr>
      </xdr:nvSpPr>
      <xdr:spPr>
        <a:xfrm>
          <a:off x="1209675" y="27813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c67ec91f-c36c-4eeb-bed7-00cf644b9d1a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11</xdr:col>
      <xdr:colOff>57150</xdr:colOff>
      <xdr:row>13</xdr:row>
      <xdr:rowOff>152400</xdr:rowOff>
    </xdr:from>
    <xdr:to>
      <xdr:col>12</xdr:col>
      <xdr:colOff>257175</xdr:colOff>
      <xdr:row>14</xdr:row>
      <xdr:rowOff>257175</xdr:rowOff>
    </xdr:to>
    <xdr:sp textlink="$M$14">
      <xdr:nvSpPr>
        <xdr:cNvPr id="11" name="TextBox 28"/>
        <xdr:cNvSpPr txBox="1">
          <a:spLocks noChangeArrowheads="1"/>
        </xdr:cNvSpPr>
      </xdr:nvSpPr>
      <xdr:spPr>
        <a:xfrm>
          <a:off x="4962525" y="27813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cf54eec-ea03-43a4-8a25-95d75a707e2c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4</xdr:col>
      <xdr:colOff>9525</xdr:colOff>
      <xdr:row>16</xdr:row>
      <xdr:rowOff>142875</xdr:rowOff>
    </xdr:from>
    <xdr:to>
      <xdr:col>5</xdr:col>
      <xdr:colOff>257175</xdr:colOff>
      <xdr:row>17</xdr:row>
      <xdr:rowOff>247650</xdr:rowOff>
    </xdr:to>
    <xdr:sp textlink="$F$17">
      <xdr:nvSpPr>
        <xdr:cNvPr id="12" name="TextBox 29"/>
        <xdr:cNvSpPr txBox="1">
          <a:spLocks noChangeArrowheads="1"/>
        </xdr:cNvSpPr>
      </xdr:nvSpPr>
      <xdr:spPr>
        <a:xfrm>
          <a:off x="1219200" y="36671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baf47ef-78d6-43fe-abc4-06b0b65d0057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oneCellAnchor>
    <xdr:from>
      <xdr:col>6</xdr:col>
      <xdr:colOff>733425</xdr:colOff>
      <xdr:row>12</xdr:row>
      <xdr:rowOff>57150</xdr:rowOff>
    </xdr:from>
    <xdr:ext cx="790575" cy="190500"/>
    <xdr:sp textlink="$A$4">
      <xdr:nvSpPr>
        <xdr:cNvPr id="13" name="Podpowiedz" hidden="1"/>
        <xdr:cNvSpPr txBox="1">
          <a:spLocks noChangeArrowheads="1"/>
        </xdr:cNvSpPr>
      </xdr:nvSpPr>
      <xdr:spPr>
        <a:xfrm>
          <a:off x="2552700" y="2409825"/>
          <a:ext cx="790575" cy="190500"/>
        </a:xfrm>
        <a:prstGeom prst="rect">
          <a:avLst/>
        </a:prstGeom>
        <a:solidFill>
          <a:srgbClr val="EFFFE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just">
            <a:defRPr/>
          </a:pPr>
          <a:fld id="{35d07b76-5bf9-477a-baf5-f9cd5c413a58}" type="TxLink"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 · 2 · 2 = 8</a:t>
          </a:fld>
        </a:p>
      </xdr:txBody>
    </xdr:sp>
    <xdr:clientData/>
  </xdr:oneCellAnchor>
  <xdr:twoCellAnchor>
    <xdr:from>
      <xdr:col>2</xdr:col>
      <xdr:colOff>228600</xdr:colOff>
      <xdr:row>2</xdr:row>
      <xdr:rowOff>361950</xdr:rowOff>
    </xdr:from>
    <xdr:to>
      <xdr:col>5</xdr:col>
      <xdr:colOff>314325</xdr:colOff>
      <xdr:row>9</xdr:row>
      <xdr:rowOff>66675</xdr:rowOff>
    </xdr:to>
    <xdr:pic>
      <xdr:nvPicPr>
        <xdr:cNvPr id="14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61950"/>
          <a:ext cx="1352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</xdr:row>
      <xdr:rowOff>47625</xdr:rowOff>
    </xdr:from>
    <xdr:to>
      <xdr:col>4</xdr:col>
      <xdr:colOff>66675</xdr:colOff>
      <xdr:row>12</xdr:row>
      <xdr:rowOff>85725</xdr:rowOff>
    </xdr:to>
    <xdr:sp textlink="$C$12">
      <xdr:nvSpPr>
        <xdr:cNvPr id="15" name="TextBox 80"/>
        <xdr:cNvSpPr txBox="1">
          <a:spLocks noChangeArrowheads="1"/>
        </xdr:cNvSpPr>
      </xdr:nvSpPr>
      <xdr:spPr>
        <a:xfrm>
          <a:off x="114300" y="1990725"/>
          <a:ext cx="1162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d045bcee-2ee4-40f3-b742-12ae553657f8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( 0,002</a:t>
          </a:fld>
        </a:p>
      </xdr:txBody>
    </xdr:sp>
    <xdr:clientData/>
  </xdr:twoCellAnchor>
  <xdr:twoCellAnchor>
    <xdr:from>
      <xdr:col>1</xdr:col>
      <xdr:colOff>104775</xdr:colOff>
      <xdr:row>14</xdr:row>
      <xdr:rowOff>57150</xdr:rowOff>
    </xdr:from>
    <xdr:to>
      <xdr:col>4</xdr:col>
      <xdr:colOff>66675</xdr:colOff>
      <xdr:row>15</xdr:row>
      <xdr:rowOff>95250</xdr:rowOff>
    </xdr:to>
    <xdr:sp textlink="$C$15">
      <xdr:nvSpPr>
        <xdr:cNvPr id="16" name="TextBox 83"/>
        <xdr:cNvSpPr txBox="1">
          <a:spLocks noChangeArrowheads="1"/>
        </xdr:cNvSpPr>
      </xdr:nvSpPr>
      <xdr:spPr>
        <a:xfrm>
          <a:off x="114300" y="2876550"/>
          <a:ext cx="1162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9831abfa-2018-44c2-b741-9e1f62f3b306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( 0,8</a:t>
          </a:fld>
        </a:p>
      </xdr:txBody>
    </xdr:sp>
    <xdr:clientData/>
  </xdr:twoCellAnchor>
  <xdr:twoCellAnchor>
    <xdr:from>
      <xdr:col>1</xdr:col>
      <xdr:colOff>104775</xdr:colOff>
      <xdr:row>17</xdr:row>
      <xdr:rowOff>57150</xdr:rowOff>
    </xdr:from>
    <xdr:to>
      <xdr:col>4</xdr:col>
      <xdr:colOff>47625</xdr:colOff>
      <xdr:row>18</xdr:row>
      <xdr:rowOff>95250</xdr:rowOff>
    </xdr:to>
    <xdr:sp textlink="$C$18">
      <xdr:nvSpPr>
        <xdr:cNvPr id="17" name="TextBox 84"/>
        <xdr:cNvSpPr txBox="1">
          <a:spLocks noChangeArrowheads="1"/>
        </xdr:cNvSpPr>
      </xdr:nvSpPr>
      <xdr:spPr>
        <a:xfrm>
          <a:off x="114300" y="3771900"/>
          <a:ext cx="11430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b261abfd-b145-4a4d-872c-272b0d520166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( 0,05</a:t>
          </a:fld>
        </a:p>
      </xdr:txBody>
    </xdr:sp>
    <xdr:clientData/>
  </xdr:twoCellAnchor>
  <xdr:twoCellAnchor>
    <xdr:from>
      <xdr:col>7</xdr:col>
      <xdr:colOff>361950</xdr:colOff>
      <xdr:row>11</xdr:row>
      <xdr:rowOff>57150</xdr:rowOff>
    </xdr:from>
    <xdr:to>
      <xdr:col>11</xdr:col>
      <xdr:colOff>66675</xdr:colOff>
      <xdr:row>12</xdr:row>
      <xdr:rowOff>95250</xdr:rowOff>
    </xdr:to>
    <xdr:sp textlink="$J$12">
      <xdr:nvSpPr>
        <xdr:cNvPr id="18" name="TextBox 85"/>
        <xdr:cNvSpPr txBox="1">
          <a:spLocks noChangeArrowheads="1"/>
        </xdr:cNvSpPr>
      </xdr:nvSpPr>
      <xdr:spPr>
        <a:xfrm>
          <a:off x="4076700" y="2000250"/>
          <a:ext cx="895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ce436e6e-a6b1-43b0-a6a1-17d6fab6f4e1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( 0,003</a:t>
          </a:fld>
        </a:p>
      </xdr:txBody>
    </xdr:sp>
    <xdr:clientData/>
  </xdr:twoCellAnchor>
  <xdr:twoCellAnchor>
    <xdr:from>
      <xdr:col>8</xdr:col>
      <xdr:colOff>9525</xdr:colOff>
      <xdr:row>14</xdr:row>
      <xdr:rowOff>57150</xdr:rowOff>
    </xdr:from>
    <xdr:to>
      <xdr:col>11</xdr:col>
      <xdr:colOff>114300</xdr:colOff>
      <xdr:row>15</xdr:row>
      <xdr:rowOff>95250</xdr:rowOff>
    </xdr:to>
    <xdr:sp textlink="$J$15">
      <xdr:nvSpPr>
        <xdr:cNvPr id="19" name="TextBox 86"/>
        <xdr:cNvSpPr txBox="1">
          <a:spLocks noChangeArrowheads="1"/>
        </xdr:cNvSpPr>
      </xdr:nvSpPr>
      <xdr:spPr>
        <a:xfrm>
          <a:off x="4086225" y="2876550"/>
          <a:ext cx="933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517b68a0-8363-4119-a45d-b6ff2ab9fffd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( 0,01</a:t>
          </a:fld>
        </a:p>
      </xdr:txBody>
    </xdr:sp>
    <xdr:clientData/>
  </xdr:twoCellAnchor>
  <xdr:twoCellAnchor>
    <xdr:from>
      <xdr:col>7</xdr:col>
      <xdr:colOff>361950</xdr:colOff>
      <xdr:row>17</xdr:row>
      <xdr:rowOff>57150</xdr:rowOff>
    </xdr:from>
    <xdr:to>
      <xdr:col>11</xdr:col>
      <xdr:colOff>76200</xdr:colOff>
      <xdr:row>18</xdr:row>
      <xdr:rowOff>95250</xdr:rowOff>
    </xdr:to>
    <xdr:sp textlink="$J$18">
      <xdr:nvSpPr>
        <xdr:cNvPr id="20" name="TextBox 87"/>
        <xdr:cNvSpPr txBox="1">
          <a:spLocks noChangeArrowheads="1"/>
        </xdr:cNvSpPr>
      </xdr:nvSpPr>
      <xdr:spPr>
        <a:xfrm>
          <a:off x="4076700" y="3771900"/>
          <a:ext cx="904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f0b47cb9-2498-48f2-874e-a54b17b01da5}" type="TxLink">
            <a:rPr lang="en-US" cap="none" sz="18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( 0,5</a:t>
          </a:fld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3</xdr:row>
      <xdr:rowOff>0</xdr:rowOff>
    </xdr:from>
    <xdr:to>
      <xdr:col>13</xdr:col>
      <xdr:colOff>295275</xdr:colOff>
      <xdr:row>3</xdr:row>
      <xdr:rowOff>419100</xdr:rowOff>
    </xdr:to>
    <xdr:grpSp>
      <xdr:nvGrpSpPr>
        <xdr:cNvPr id="1" name="Group 260"/>
        <xdr:cNvGrpSpPr>
          <a:grpSpLocks/>
        </xdr:cNvGrpSpPr>
      </xdr:nvGrpSpPr>
      <xdr:grpSpPr>
        <a:xfrm>
          <a:off x="6877050" y="1495425"/>
          <a:ext cx="304800" cy="419100"/>
          <a:chOff x="637" y="61"/>
          <a:chExt cx="29" cy="44"/>
        </a:xfrm>
        <a:solidFill>
          <a:srgbClr val="FFFFFF"/>
        </a:solidFill>
      </xdr:grpSpPr>
      <xdr:sp>
        <xdr:nvSpPr>
          <xdr:cNvPr id="2" name="Rectangle 14"/>
          <xdr:cNvSpPr>
            <a:spLocks/>
          </xdr:cNvSpPr>
        </xdr:nvSpPr>
        <xdr:spPr>
          <a:xfrm>
            <a:off x="637" y="61"/>
            <a:ext cx="11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5"/>
          <xdr:cNvSpPr>
            <a:spLocks/>
          </xdr:cNvSpPr>
        </xdr:nvSpPr>
        <xdr:spPr>
          <a:xfrm>
            <a:off x="646" y="61"/>
            <a:ext cx="11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"/>
          <xdr:cNvSpPr>
            <a:spLocks/>
          </xdr:cNvSpPr>
        </xdr:nvSpPr>
        <xdr:spPr>
          <a:xfrm>
            <a:off x="657" y="61"/>
            <a:ext cx="9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1"/>
          <xdr:cNvSpPr>
            <a:spLocks/>
          </xdr:cNvSpPr>
        </xdr:nvSpPr>
        <xdr:spPr>
          <a:xfrm>
            <a:off x="637" y="70"/>
            <a:ext cx="11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2"/>
          <xdr:cNvSpPr>
            <a:spLocks/>
          </xdr:cNvSpPr>
        </xdr:nvSpPr>
        <xdr:spPr>
          <a:xfrm>
            <a:off x="646" y="70"/>
            <a:ext cx="11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"/>
          <xdr:cNvSpPr>
            <a:spLocks/>
          </xdr:cNvSpPr>
        </xdr:nvSpPr>
        <xdr:spPr>
          <a:xfrm>
            <a:off x="657" y="70"/>
            <a:ext cx="9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637" y="79"/>
            <a:ext cx="11" cy="8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646" y="79"/>
            <a:ext cx="11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9"/>
          <xdr:cNvSpPr>
            <a:spLocks/>
          </xdr:cNvSpPr>
        </xdr:nvSpPr>
        <xdr:spPr>
          <a:xfrm>
            <a:off x="657" y="79"/>
            <a:ext cx="9" cy="8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637" y="87"/>
            <a:ext cx="11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646" y="87"/>
            <a:ext cx="11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657" y="87"/>
            <a:ext cx="9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0"/>
          <xdr:cNvSpPr>
            <a:spLocks/>
          </xdr:cNvSpPr>
        </xdr:nvSpPr>
        <xdr:spPr>
          <a:xfrm>
            <a:off x="637" y="96"/>
            <a:ext cx="11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1"/>
          <xdr:cNvSpPr>
            <a:spLocks/>
          </xdr:cNvSpPr>
        </xdr:nvSpPr>
        <xdr:spPr>
          <a:xfrm>
            <a:off x="646" y="96"/>
            <a:ext cx="11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2"/>
          <xdr:cNvSpPr>
            <a:spLocks/>
          </xdr:cNvSpPr>
        </xdr:nvSpPr>
        <xdr:spPr>
          <a:xfrm>
            <a:off x="657" y="96"/>
            <a:ext cx="9" cy="9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</xdr:row>
      <xdr:rowOff>152400</xdr:rowOff>
    </xdr:from>
    <xdr:to>
      <xdr:col>3</xdr:col>
      <xdr:colOff>495300</xdr:colOff>
      <xdr:row>3</xdr:row>
      <xdr:rowOff>352425</xdr:rowOff>
    </xdr:to>
    <xdr:grpSp>
      <xdr:nvGrpSpPr>
        <xdr:cNvPr id="17" name="Group 69"/>
        <xdr:cNvGrpSpPr>
          <a:grpSpLocks/>
        </xdr:cNvGrpSpPr>
      </xdr:nvGrpSpPr>
      <xdr:grpSpPr>
        <a:xfrm>
          <a:off x="1571625" y="164782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8" name="Oval 47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48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52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53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54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55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56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57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58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2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3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4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5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6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67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8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3</xdr:row>
      <xdr:rowOff>152400</xdr:rowOff>
    </xdr:from>
    <xdr:to>
      <xdr:col>5</xdr:col>
      <xdr:colOff>476250</xdr:colOff>
      <xdr:row>3</xdr:row>
      <xdr:rowOff>352425</xdr:rowOff>
    </xdr:to>
    <xdr:grpSp>
      <xdr:nvGrpSpPr>
        <xdr:cNvPr id="36" name="Group 70"/>
        <xdr:cNvGrpSpPr>
          <a:grpSpLocks/>
        </xdr:cNvGrpSpPr>
      </xdr:nvGrpSpPr>
      <xdr:grpSpPr>
        <a:xfrm>
          <a:off x="2628900" y="1647825"/>
          <a:ext cx="438150" cy="200025"/>
          <a:chOff x="77" y="274"/>
          <a:chExt cx="42" cy="21"/>
        </a:xfrm>
        <a:solidFill>
          <a:srgbClr val="FFFFFF"/>
        </a:solidFill>
      </xdr:grpSpPr>
      <xdr:sp>
        <xdr:nvSpPr>
          <xdr:cNvPr id="37" name="Oval 71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2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3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4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5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6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7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8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9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0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81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82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83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4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5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86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87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8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3</xdr:row>
      <xdr:rowOff>152400</xdr:rowOff>
    </xdr:from>
    <xdr:to>
      <xdr:col>4</xdr:col>
      <xdr:colOff>495300</xdr:colOff>
      <xdr:row>3</xdr:row>
      <xdr:rowOff>352425</xdr:rowOff>
    </xdr:to>
    <xdr:grpSp>
      <xdr:nvGrpSpPr>
        <xdr:cNvPr id="55" name="Group 89"/>
        <xdr:cNvGrpSpPr>
          <a:grpSpLocks/>
        </xdr:cNvGrpSpPr>
      </xdr:nvGrpSpPr>
      <xdr:grpSpPr>
        <a:xfrm>
          <a:off x="2105025" y="164782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56" name="Oval 90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2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93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94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95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96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97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8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99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00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101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02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03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104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105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106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107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3</xdr:row>
      <xdr:rowOff>171450</xdr:rowOff>
    </xdr:from>
    <xdr:to>
      <xdr:col>11</xdr:col>
      <xdr:colOff>495300</xdr:colOff>
      <xdr:row>3</xdr:row>
      <xdr:rowOff>371475</xdr:rowOff>
    </xdr:to>
    <xdr:grpSp>
      <xdr:nvGrpSpPr>
        <xdr:cNvPr id="74" name="Group 108"/>
        <xdr:cNvGrpSpPr>
          <a:grpSpLocks/>
        </xdr:cNvGrpSpPr>
      </xdr:nvGrpSpPr>
      <xdr:grpSpPr>
        <a:xfrm>
          <a:off x="5848350" y="16668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75" name="Oval 109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10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11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12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113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114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15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16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17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18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19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20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21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22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23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24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25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26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38100</xdr:colOff>
      <xdr:row>3</xdr:row>
      <xdr:rowOff>171450</xdr:rowOff>
    </xdr:from>
    <xdr:to>
      <xdr:col>10</xdr:col>
      <xdr:colOff>485775</xdr:colOff>
      <xdr:row>3</xdr:row>
      <xdr:rowOff>371475</xdr:rowOff>
    </xdr:to>
    <xdr:grpSp>
      <xdr:nvGrpSpPr>
        <xdr:cNvPr id="93" name="Group 127"/>
        <xdr:cNvGrpSpPr>
          <a:grpSpLocks/>
        </xdr:cNvGrpSpPr>
      </xdr:nvGrpSpPr>
      <xdr:grpSpPr>
        <a:xfrm>
          <a:off x="5305425" y="16668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94" name="Oval 128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29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30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31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32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33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34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35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36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37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38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39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40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41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42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43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44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45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3</xdr:row>
      <xdr:rowOff>171450</xdr:rowOff>
    </xdr:from>
    <xdr:to>
      <xdr:col>9</xdr:col>
      <xdr:colOff>495300</xdr:colOff>
      <xdr:row>3</xdr:row>
      <xdr:rowOff>371475</xdr:rowOff>
    </xdr:to>
    <xdr:grpSp>
      <xdr:nvGrpSpPr>
        <xdr:cNvPr id="112" name="Group 146"/>
        <xdr:cNvGrpSpPr>
          <a:grpSpLocks/>
        </xdr:cNvGrpSpPr>
      </xdr:nvGrpSpPr>
      <xdr:grpSpPr>
        <a:xfrm>
          <a:off x="4772025" y="16668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13" name="Oval 147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8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49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50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51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52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53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54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55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56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57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58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59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60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61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62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63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64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3</xdr:row>
      <xdr:rowOff>152400</xdr:rowOff>
    </xdr:from>
    <xdr:to>
      <xdr:col>8</xdr:col>
      <xdr:colOff>495300</xdr:colOff>
      <xdr:row>3</xdr:row>
      <xdr:rowOff>352425</xdr:rowOff>
    </xdr:to>
    <xdr:grpSp>
      <xdr:nvGrpSpPr>
        <xdr:cNvPr id="131" name="Group 165"/>
        <xdr:cNvGrpSpPr>
          <a:grpSpLocks/>
        </xdr:cNvGrpSpPr>
      </xdr:nvGrpSpPr>
      <xdr:grpSpPr>
        <a:xfrm>
          <a:off x="4238625" y="164782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32" name="Oval 166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7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68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69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70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71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72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73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74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75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76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77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78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79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80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81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82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83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3</xdr:row>
      <xdr:rowOff>171450</xdr:rowOff>
    </xdr:from>
    <xdr:to>
      <xdr:col>7</xdr:col>
      <xdr:colOff>495300</xdr:colOff>
      <xdr:row>3</xdr:row>
      <xdr:rowOff>371475</xdr:rowOff>
    </xdr:to>
    <xdr:grpSp>
      <xdr:nvGrpSpPr>
        <xdr:cNvPr id="150" name="Group 184"/>
        <xdr:cNvGrpSpPr>
          <a:grpSpLocks/>
        </xdr:cNvGrpSpPr>
      </xdr:nvGrpSpPr>
      <xdr:grpSpPr>
        <a:xfrm>
          <a:off x="3714750" y="16668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51" name="Oval 185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6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87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88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89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90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91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92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93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94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95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96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97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98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99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00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01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02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</xdr:row>
      <xdr:rowOff>171450</xdr:rowOff>
    </xdr:from>
    <xdr:to>
      <xdr:col>12</xdr:col>
      <xdr:colOff>495300</xdr:colOff>
      <xdr:row>3</xdr:row>
      <xdr:rowOff>371475</xdr:rowOff>
    </xdr:to>
    <xdr:grpSp>
      <xdr:nvGrpSpPr>
        <xdr:cNvPr id="169" name="Group 203"/>
        <xdr:cNvGrpSpPr>
          <a:grpSpLocks/>
        </xdr:cNvGrpSpPr>
      </xdr:nvGrpSpPr>
      <xdr:grpSpPr>
        <a:xfrm>
          <a:off x="6400800" y="16668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70" name="Oval 204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5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06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07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08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09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10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11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12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13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14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15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216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17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18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19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20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21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3</xdr:row>
      <xdr:rowOff>152400</xdr:rowOff>
    </xdr:from>
    <xdr:to>
      <xdr:col>6</xdr:col>
      <xdr:colOff>485775</xdr:colOff>
      <xdr:row>3</xdr:row>
      <xdr:rowOff>352425</xdr:rowOff>
    </xdr:to>
    <xdr:grpSp>
      <xdr:nvGrpSpPr>
        <xdr:cNvPr id="188" name="Group 222"/>
        <xdr:cNvGrpSpPr>
          <a:grpSpLocks/>
        </xdr:cNvGrpSpPr>
      </xdr:nvGrpSpPr>
      <xdr:grpSpPr>
        <a:xfrm>
          <a:off x="3152775" y="164782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189" name="Oval 223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4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25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26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27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28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29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30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31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32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33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34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35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36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37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38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39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40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209550</xdr:rowOff>
    </xdr:from>
    <xdr:to>
      <xdr:col>2</xdr:col>
      <xdr:colOff>495300</xdr:colOff>
      <xdr:row>3</xdr:row>
      <xdr:rowOff>409575</xdr:rowOff>
    </xdr:to>
    <xdr:grpSp>
      <xdr:nvGrpSpPr>
        <xdr:cNvPr id="207" name="Group 241"/>
        <xdr:cNvGrpSpPr>
          <a:grpSpLocks/>
        </xdr:cNvGrpSpPr>
      </xdr:nvGrpSpPr>
      <xdr:grpSpPr>
        <a:xfrm>
          <a:off x="1038225" y="1704975"/>
          <a:ext cx="447675" cy="200025"/>
          <a:chOff x="77" y="274"/>
          <a:chExt cx="42" cy="21"/>
        </a:xfrm>
        <a:solidFill>
          <a:srgbClr val="FFFFFF"/>
        </a:solidFill>
      </xdr:grpSpPr>
      <xdr:sp>
        <xdr:nvSpPr>
          <xdr:cNvPr id="208" name="Oval 242"/>
          <xdr:cNvSpPr>
            <a:spLocks/>
          </xdr:cNvSpPr>
        </xdr:nvSpPr>
        <xdr:spPr>
          <a:xfrm>
            <a:off x="83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3"/>
          <xdr:cNvSpPr>
            <a:spLocks/>
          </xdr:cNvSpPr>
        </xdr:nvSpPr>
        <xdr:spPr>
          <a:xfrm>
            <a:off x="102" y="284"/>
            <a:ext cx="11" cy="11"/>
          </a:xfrm>
          <a:prstGeom prst="ellips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44"/>
          <xdr:cNvSpPr>
            <a:spLocks/>
          </xdr:cNvSpPr>
        </xdr:nvSpPr>
        <xdr:spPr>
          <a:xfrm>
            <a:off x="94" y="288"/>
            <a:ext cx="8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45"/>
          <xdr:cNvSpPr>
            <a:spLocks/>
          </xdr:cNvSpPr>
        </xdr:nvSpPr>
        <xdr:spPr>
          <a:xfrm>
            <a:off x="114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46"/>
          <xdr:cNvSpPr>
            <a:spLocks/>
          </xdr:cNvSpPr>
        </xdr:nvSpPr>
        <xdr:spPr>
          <a:xfrm>
            <a:off x="79" y="288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47"/>
          <xdr:cNvSpPr>
            <a:spLocks/>
          </xdr:cNvSpPr>
        </xdr:nvSpPr>
        <xdr:spPr>
          <a:xfrm flipV="1">
            <a:off x="11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48"/>
          <xdr:cNvSpPr>
            <a:spLocks/>
          </xdr:cNvSpPr>
        </xdr:nvSpPr>
        <xdr:spPr>
          <a:xfrm flipH="1" flipV="1">
            <a:off x="118" y="284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49"/>
          <xdr:cNvSpPr>
            <a:spLocks/>
          </xdr:cNvSpPr>
        </xdr:nvSpPr>
        <xdr:spPr>
          <a:xfrm flipH="1" flipV="1">
            <a:off x="106" y="280"/>
            <a:ext cx="12" cy="4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50"/>
          <xdr:cNvSpPr>
            <a:spLocks/>
          </xdr:cNvSpPr>
        </xdr:nvSpPr>
        <xdr:spPr>
          <a:xfrm flipH="1">
            <a:off x="79" y="280"/>
            <a:ext cx="27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51"/>
          <xdr:cNvSpPr>
            <a:spLocks/>
          </xdr:cNvSpPr>
        </xdr:nvSpPr>
        <xdr:spPr>
          <a:xfrm flipH="1">
            <a:off x="78" y="280"/>
            <a:ext cx="1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52"/>
          <xdr:cNvSpPr>
            <a:spLocks/>
          </xdr:cNvSpPr>
        </xdr:nvSpPr>
        <xdr:spPr>
          <a:xfrm>
            <a:off x="78" y="283"/>
            <a:ext cx="0" cy="3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53"/>
          <xdr:cNvSpPr>
            <a:spLocks/>
          </xdr:cNvSpPr>
        </xdr:nvSpPr>
        <xdr:spPr>
          <a:xfrm>
            <a:off x="78" y="286"/>
            <a:ext cx="1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54"/>
          <xdr:cNvSpPr>
            <a:spLocks/>
          </xdr:cNvSpPr>
        </xdr:nvSpPr>
        <xdr:spPr>
          <a:xfrm flipH="1" flipV="1">
            <a:off x="99" y="274"/>
            <a:ext cx="5" cy="5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55"/>
          <xdr:cNvSpPr>
            <a:spLocks/>
          </xdr:cNvSpPr>
        </xdr:nvSpPr>
        <xdr:spPr>
          <a:xfrm flipH="1">
            <a:off x="83" y="274"/>
            <a:ext cx="16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56"/>
          <xdr:cNvSpPr>
            <a:spLocks/>
          </xdr:cNvSpPr>
        </xdr:nvSpPr>
        <xdr:spPr>
          <a:xfrm flipH="1">
            <a:off x="79" y="274"/>
            <a:ext cx="3" cy="7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257"/>
          <xdr:cNvSpPr>
            <a:spLocks/>
          </xdr:cNvSpPr>
        </xdr:nvSpPr>
        <xdr:spPr>
          <a:xfrm>
            <a:off x="91" y="274"/>
            <a:ext cx="0" cy="6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58"/>
          <xdr:cNvSpPr>
            <a:spLocks/>
          </xdr:cNvSpPr>
        </xdr:nvSpPr>
        <xdr:spPr>
          <a:xfrm>
            <a:off x="77" y="290"/>
            <a:ext cx="3" cy="0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59"/>
          <xdr:cNvSpPr>
            <a:spLocks/>
          </xdr:cNvSpPr>
        </xdr:nvSpPr>
        <xdr:spPr>
          <a:xfrm flipV="1">
            <a:off x="80" y="288"/>
            <a:ext cx="2" cy="2"/>
          </a:xfrm>
          <a:prstGeom prst="line">
            <a:avLst/>
          </a:prstGeom>
          <a:noFill/>
          <a:ln w="190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257175</xdr:colOff>
      <xdr:row>0</xdr:row>
      <xdr:rowOff>19050</xdr:rowOff>
    </xdr:from>
    <xdr:to>
      <xdr:col>13</xdr:col>
      <xdr:colOff>104775</xdr:colOff>
      <xdr:row>0</xdr:row>
      <xdr:rowOff>371475</xdr:rowOff>
    </xdr:to>
    <xdr:pic>
      <xdr:nvPicPr>
        <xdr:cNvPr id="22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19050</xdr:rowOff>
    </xdr:from>
    <xdr:to>
      <xdr:col>15</xdr:col>
      <xdr:colOff>295275</xdr:colOff>
      <xdr:row>0</xdr:row>
      <xdr:rowOff>371475</xdr:rowOff>
    </xdr:to>
    <xdr:pic>
      <xdr:nvPicPr>
        <xdr:cNvPr id="227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16</xdr:row>
      <xdr:rowOff>180975</xdr:rowOff>
    </xdr:from>
    <xdr:to>
      <xdr:col>15</xdr:col>
      <xdr:colOff>295275</xdr:colOff>
      <xdr:row>18</xdr:row>
      <xdr:rowOff>142875</xdr:rowOff>
    </xdr:to>
    <xdr:pic>
      <xdr:nvPicPr>
        <xdr:cNvPr id="228" name="NG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62915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85725</xdr:rowOff>
    </xdr:from>
    <xdr:to>
      <xdr:col>10</xdr:col>
      <xdr:colOff>95250</xdr:colOff>
      <xdr:row>1</xdr:row>
      <xdr:rowOff>19050</xdr:rowOff>
    </xdr:to>
    <xdr:sp textlink="A1">
      <xdr:nvSpPr>
        <xdr:cNvPr id="229" name="Ramka"/>
        <xdr:cNvSpPr>
          <a:spLocks/>
        </xdr:cNvSpPr>
      </xdr:nvSpPr>
      <xdr:spPr>
        <a:xfrm>
          <a:off x="1571625" y="85725"/>
          <a:ext cx="3790950" cy="1095375"/>
        </a:xfrm>
        <a:prstGeom prst="cloudCallout">
          <a:avLst>
            <a:gd name="adj1" fmla="val -54773"/>
            <a:gd name="adj2" fmla="val -1347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Wpisz wynik, naciśnij ENTER.</a:t>
          </a:r>
        </a:p>
      </xdr:txBody>
    </xdr:sp>
    <xdr:clientData/>
  </xdr:twoCellAnchor>
  <xdr:twoCellAnchor>
    <xdr:from>
      <xdr:col>0</xdr:col>
      <xdr:colOff>209550</xdr:colOff>
      <xdr:row>0</xdr:row>
      <xdr:rowOff>114300</xdr:rowOff>
    </xdr:from>
    <xdr:to>
      <xdr:col>2</xdr:col>
      <xdr:colOff>361950</xdr:colOff>
      <xdr:row>1</xdr:row>
      <xdr:rowOff>123825</xdr:rowOff>
    </xdr:to>
    <xdr:pic>
      <xdr:nvPicPr>
        <xdr:cNvPr id="230" name="Picture 3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143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7</xdr:row>
      <xdr:rowOff>180975</xdr:rowOff>
    </xdr:from>
    <xdr:to>
      <xdr:col>9</xdr:col>
      <xdr:colOff>161925</xdr:colOff>
      <xdr:row>9</xdr:row>
      <xdr:rowOff>38100</xdr:rowOff>
    </xdr:to>
    <xdr:sp textlink="$A$13">
      <xdr:nvSpPr>
        <xdr:cNvPr id="231" name="TextBox 326"/>
        <xdr:cNvSpPr txBox="1">
          <a:spLocks noChangeArrowheads="1"/>
        </xdr:cNvSpPr>
      </xdr:nvSpPr>
      <xdr:spPr>
        <a:xfrm>
          <a:off x="1676400" y="2686050"/>
          <a:ext cx="3219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fld id="{234efcb6-d0b1-4387-8482-75b3b05f3393}" type="TxLink">
            <a:rPr lang="en-US" cap="none" sz="18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0,03 · 9,5</a:t>
          </a:fld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104775</xdr:rowOff>
    </xdr:from>
    <xdr:to>
      <xdr:col>13</xdr:col>
      <xdr:colOff>209550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219450" y="104775"/>
          <a:ext cx="3105150" cy="647700"/>
        </a:xfrm>
        <a:prstGeom prst="cloudCallout">
          <a:avLst>
            <a:gd name="adj1" fmla="val 91157"/>
            <a:gd name="adj2" fmla="val 98527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647700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638175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59130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571500</xdr:colOff>
      <xdr:row>3</xdr:row>
      <xdr:rowOff>28575</xdr:rowOff>
    </xdr:from>
    <xdr:to>
      <xdr:col>16</xdr:col>
      <xdr:colOff>9525</xdr:colOff>
      <xdr:row>6</xdr:row>
      <xdr:rowOff>190500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1811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WKoncuDobrze\KLasa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9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30.png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image" Target="../media/image31.png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image" Target="../media/image32.png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33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image" Target="../media/image34.png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image" Target="../media/image35.png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I30"/>
  <sheetViews>
    <sheetView showGridLines="0" showRowColHeaders="0" tabSelected="1" showOutlineSymbols="0" workbookViewId="0" topLeftCell="A1">
      <selection activeCell="F9" sqref="F9"/>
    </sheetView>
  </sheetViews>
  <sheetFormatPr defaultColWidth="8.796875" defaultRowHeight="15"/>
  <cols>
    <col min="3" max="3" width="10.19921875" style="0" customWidth="1"/>
    <col min="4" max="4" width="13.09765625" style="0" customWidth="1"/>
    <col min="5" max="5" width="9.296875" style="0" bestFit="1" customWidth="1"/>
  </cols>
  <sheetData>
    <row r="1" ht="33" customHeight="1"/>
    <row r="3" spans="2:8" ht="18">
      <c r="B3" s="9"/>
      <c r="C3" s="137"/>
      <c r="D3" s="138"/>
      <c r="E3" s="138"/>
      <c r="F3" s="138"/>
      <c r="G3" s="138"/>
      <c r="H3" s="138"/>
    </row>
    <row r="4" ht="15">
      <c r="C4" s="35" t="s">
        <v>2</v>
      </c>
    </row>
    <row r="5" spans="3:4" ht="15">
      <c r="C5" s="32">
        <v>10.8</v>
      </c>
      <c r="D5" s="30" t="s">
        <v>6</v>
      </c>
    </row>
    <row r="6" spans="2:5" ht="15.75">
      <c r="B6" s="34" t="s">
        <v>2</v>
      </c>
      <c r="D6" s="139"/>
      <c r="E6" s="140"/>
    </row>
    <row r="7" spans="2:4" ht="20.25">
      <c r="B7" s="31">
        <v>0.1</v>
      </c>
      <c r="C7" s="143">
        <v>2.4</v>
      </c>
      <c r="D7" s="143"/>
    </row>
    <row r="8" spans="1:8" ht="15">
      <c r="A8" s="33" t="s">
        <v>2</v>
      </c>
      <c r="C8" s="38" t="s">
        <v>2</v>
      </c>
      <c r="F8" s="9"/>
      <c r="G8" s="9"/>
      <c r="H8" s="9"/>
    </row>
    <row r="9" spans="1:8" ht="15">
      <c r="A9" s="144">
        <v>2.56</v>
      </c>
      <c r="C9" s="142">
        <v>0.5</v>
      </c>
      <c r="F9" s="9"/>
      <c r="G9" s="9"/>
      <c r="H9" s="9"/>
    </row>
    <row r="10" spans="1:8" ht="15">
      <c r="A10" s="144"/>
      <c r="C10" s="142"/>
      <c r="F10" s="9"/>
      <c r="G10" s="9"/>
      <c r="H10" s="9"/>
    </row>
    <row r="11" ht="15">
      <c r="C11" s="142"/>
    </row>
    <row r="12" spans="3:5" ht="15.75">
      <c r="C12" s="37" t="s">
        <v>2</v>
      </c>
      <c r="D12" s="47"/>
      <c r="E12" s="47"/>
    </row>
    <row r="13" spans="2:3" ht="15">
      <c r="B13" s="141">
        <v>0.8</v>
      </c>
      <c r="C13" s="141"/>
    </row>
    <row r="14" spans="2:6" ht="15">
      <c r="B14" s="141"/>
      <c r="C14" s="141"/>
      <c r="F14" s="22"/>
    </row>
    <row r="15" spans="2:6" ht="26.25">
      <c r="B15" s="141"/>
      <c r="C15" s="141"/>
      <c r="E15" s="116" t="s">
        <v>28</v>
      </c>
      <c r="F15" s="22"/>
    </row>
    <row r="16" spans="2:5" ht="15.75">
      <c r="B16" s="141"/>
      <c r="C16" s="141"/>
      <c r="D16" s="47"/>
      <c r="E16" s="47"/>
    </row>
    <row r="17" spans="2:5" ht="21" customHeight="1">
      <c r="B17" s="36" t="s">
        <v>2</v>
      </c>
      <c r="E17" s="116" t="s">
        <v>30</v>
      </c>
    </row>
    <row r="18" spans="1:2" ht="15" customHeight="1">
      <c r="A18" s="136">
        <v>1.3</v>
      </c>
      <c r="B18" s="136"/>
    </row>
    <row r="19" spans="1:5" ht="26.25">
      <c r="A19" s="136"/>
      <c r="B19" s="136"/>
      <c r="E19" s="116" t="s">
        <v>25</v>
      </c>
    </row>
    <row r="20" spans="1:2" ht="15" customHeight="1">
      <c r="A20" s="136"/>
      <c r="B20" s="136"/>
    </row>
    <row r="21" spans="1:2" ht="15" customHeight="1">
      <c r="A21" s="136"/>
      <c r="B21" s="136"/>
    </row>
    <row r="22" spans="1:9" ht="15" customHeight="1">
      <c r="A22" s="136"/>
      <c r="B22" s="136"/>
      <c r="I22" s="23"/>
    </row>
    <row r="23" spans="1:2" ht="15" customHeight="1">
      <c r="A23" s="136"/>
      <c r="B23" s="136"/>
    </row>
    <row r="30" ht="15">
      <c r="A30" s="19">
        <v>0</v>
      </c>
    </row>
  </sheetData>
  <mergeCells count="7">
    <mergeCell ref="A18:B23"/>
    <mergeCell ref="C3:H3"/>
    <mergeCell ref="D6:E6"/>
    <mergeCell ref="B13:C16"/>
    <mergeCell ref="C9:C11"/>
    <mergeCell ref="C7:D7"/>
    <mergeCell ref="A9:A10"/>
  </mergeCells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B1:AR26"/>
  <sheetViews>
    <sheetView showGridLines="0" showRowColHeaders="0" showOutlineSymbols="0" workbookViewId="0" topLeftCell="A4">
      <selection activeCell="AQ26" sqref="AQ26"/>
    </sheetView>
  </sheetViews>
  <sheetFormatPr defaultColWidth="8.796875" defaultRowHeight="15"/>
  <cols>
    <col min="1" max="1" width="5.19921875" style="0" customWidth="1"/>
    <col min="2" max="2" width="3.296875" style="0" customWidth="1"/>
    <col min="3" max="3" width="2" style="0" customWidth="1"/>
    <col min="4" max="4" width="1" style="0" customWidth="1"/>
    <col min="5" max="5" width="2" style="0" customWidth="1"/>
    <col min="6" max="6" width="0.8984375" style="0" customWidth="1"/>
    <col min="7" max="7" width="2" style="0" customWidth="1"/>
    <col min="8" max="8" width="0.8984375" style="0" customWidth="1"/>
    <col min="9" max="9" width="2" style="0" customWidth="1"/>
    <col min="10" max="10" width="0.8984375" style="0" customWidth="1"/>
    <col min="11" max="11" width="2" style="0" customWidth="1"/>
    <col min="12" max="12" width="4.8984375" style="0" customWidth="1"/>
    <col min="13" max="13" width="2" style="0" customWidth="1"/>
    <col min="14" max="14" width="0.8984375" style="0" customWidth="1"/>
    <col min="15" max="15" width="2" style="0" customWidth="1"/>
    <col min="16" max="16" width="0.8984375" style="0" customWidth="1"/>
    <col min="17" max="17" width="2" style="0" customWidth="1"/>
    <col min="18" max="18" width="0.8984375" style="0" customWidth="1"/>
    <col min="19" max="19" width="2" style="0" customWidth="1"/>
    <col min="20" max="20" width="0.8984375" style="0" customWidth="1"/>
    <col min="21" max="21" width="2" style="0" customWidth="1"/>
    <col min="22" max="22" width="0.8984375" style="0" customWidth="1"/>
    <col min="23" max="23" width="2" style="0" customWidth="1"/>
    <col min="24" max="24" width="5.296875" style="0" customWidth="1"/>
    <col min="25" max="25" width="2" style="0" customWidth="1"/>
    <col min="26" max="26" width="0.8984375" style="0" customWidth="1"/>
    <col min="27" max="27" width="2" style="0" customWidth="1"/>
    <col min="28" max="28" width="0.8984375" style="0" customWidth="1"/>
    <col min="29" max="29" width="2" style="0" customWidth="1"/>
    <col min="30" max="30" width="0.8984375" style="0" customWidth="1"/>
    <col min="31" max="31" width="2" style="0" customWidth="1"/>
    <col min="32" max="32" width="0.8984375" style="0" customWidth="1"/>
    <col min="33" max="33" width="2" style="0" customWidth="1"/>
    <col min="34" max="34" width="0.8984375" style="0" customWidth="1"/>
    <col min="35" max="35" width="2" style="0" customWidth="1"/>
    <col min="36" max="36" width="0.8984375" style="0" customWidth="1"/>
    <col min="37" max="37" width="2" style="0" customWidth="1"/>
    <col min="38" max="38" width="0.8984375" style="0" customWidth="1"/>
    <col min="39" max="39" width="2" style="0" customWidth="1"/>
    <col min="40" max="40" width="0.8984375" style="0" customWidth="1"/>
    <col min="41" max="41" width="2" style="0" customWidth="1"/>
    <col min="42" max="42" width="0.8984375" style="0" customWidth="1"/>
    <col min="43" max="43" width="2" style="0" customWidth="1"/>
    <col min="44" max="44" width="2.19921875" style="0" customWidth="1"/>
  </cols>
  <sheetData>
    <row r="1" spans="2:3" ht="12" customHeight="1" hidden="1">
      <c r="B1">
        <v>0</v>
      </c>
      <c r="C1" s="1">
        <f>POWER(10,-B1)</f>
        <v>1</v>
      </c>
    </row>
    <row r="2" spans="2:3" ht="15.75" customHeight="1" hidden="1">
      <c r="B2">
        <v>0</v>
      </c>
      <c r="C2" s="1">
        <f>POWER(10,-B2)</f>
        <v>1</v>
      </c>
    </row>
    <row r="3" spans="2:3" ht="20.25" customHeight="1" hidden="1">
      <c r="B3">
        <f>SUM(B1:B2)</f>
        <v>0</v>
      </c>
      <c r="C3" s="1">
        <f>POWER(10,-B3)</f>
        <v>1</v>
      </c>
    </row>
    <row r="4" spans="2:44" ht="90.75" customHeight="1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2:44" ht="21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ht="42" customHeight="1">
      <c r="C6" s="1"/>
    </row>
    <row r="7" spans="4:44" ht="12" customHeight="1" thickBot="1">
      <c r="D7" s="3"/>
      <c r="G7" s="154">
        <f>IF(AND(C1=1,T8&lt;&gt;""),K11,"")</f>
      </c>
      <c r="I7" s="150">
        <f>IF(I8="","",K11)</f>
      </c>
      <c r="J7" s="150"/>
      <c r="K7" s="150"/>
      <c r="L7" s="153">
        <f>IF(AND(I8="",G7=""),"","·")</f>
      </c>
      <c r="P7" s="154">
        <f>IF(AND(C2=1,I8&lt;&gt;""),U11*10+W11,"")</f>
      </c>
      <c r="Q7" s="154"/>
      <c r="R7" s="154"/>
      <c r="S7" s="154"/>
      <c r="T7" s="150">
        <f>IF(T8="","",U11*10+W11)</f>
      </c>
      <c r="U7" s="150"/>
      <c r="V7" s="150"/>
      <c r="W7" s="150"/>
      <c r="X7" s="146">
        <f>IF(AND(G7="",I7="",P7="",T7=""),"","=")</f>
      </c>
      <c r="Z7" s="3"/>
      <c r="AA7" s="3"/>
      <c r="AB7" s="3"/>
      <c r="AC7" s="3"/>
      <c r="AD7" s="3"/>
      <c r="AE7" s="3"/>
      <c r="AH7" s="147"/>
      <c r="AI7" s="147"/>
      <c r="AJ7" s="147"/>
      <c r="AL7" s="150">
        <f>IF(AL8="","",AO11*10+AQ11)</f>
      </c>
      <c r="AM7" s="150"/>
      <c r="AN7" s="150"/>
      <c r="AO7" s="150"/>
      <c r="AP7" s="150"/>
      <c r="AQ7" s="150"/>
      <c r="AR7" s="44"/>
    </row>
    <row r="8" spans="4:44" ht="12.75" customHeight="1">
      <c r="D8" s="4"/>
      <c r="E8" s="4"/>
      <c r="F8" s="4"/>
      <c r="G8" s="154"/>
      <c r="H8" s="43"/>
      <c r="I8" s="134">
        <f>IF(C1&lt;&gt;1,C1,"")</f>
      </c>
      <c r="J8" s="134"/>
      <c r="K8" s="134"/>
      <c r="L8" s="153"/>
      <c r="N8" s="4"/>
      <c r="O8" s="4"/>
      <c r="P8" s="154"/>
      <c r="Q8" s="154"/>
      <c r="R8" s="154"/>
      <c r="S8" s="154"/>
      <c r="T8" s="155">
        <f>IF(C2&lt;&gt;1,C2,"")</f>
      </c>
      <c r="U8" s="155"/>
      <c r="V8" s="155"/>
      <c r="W8" s="155"/>
      <c r="X8" s="146"/>
      <c r="Z8" s="4"/>
      <c r="AA8" s="4"/>
      <c r="AB8" s="4"/>
      <c r="AC8" s="4"/>
      <c r="AD8" s="4"/>
      <c r="AE8" s="4"/>
      <c r="AF8" s="4"/>
      <c r="AG8" s="148"/>
      <c r="AH8" s="148"/>
      <c r="AI8" s="148"/>
      <c r="AJ8" s="148"/>
      <c r="AK8" s="148"/>
      <c r="AL8" s="149">
        <f>IF(C3=1,"",C3)</f>
      </c>
      <c r="AM8" s="149"/>
      <c r="AN8" s="149"/>
      <c r="AO8" s="149"/>
      <c r="AP8" s="149"/>
      <c r="AQ8" s="149"/>
      <c r="AR8" s="5">
        <f>K11*(U11*10+W11)</f>
        <v>88</v>
      </c>
    </row>
    <row r="9" ht="6" customHeight="1"/>
    <row r="10" spans="2:44" ht="8.2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2:44" s="45" customFormat="1" ht="25.5" customHeight="1">
      <c r="B11" s="67"/>
      <c r="C11" s="70">
        <f>IF(B1&lt;=-4,0,"")</f>
      </c>
      <c r="D11" s="72">
        <f>IF($B$1=-4,",","")</f>
      </c>
      <c r="E11" s="71">
        <f>IF(B1&lt;=-3,0,"")</f>
      </c>
      <c r="F11" s="72">
        <f>IF($B$1=-3,",","")</f>
      </c>
      <c r="G11" s="71">
        <f>IF($B$1&lt;=-2,0,"")</f>
      </c>
      <c r="H11" s="72">
        <f>IF($B$1=-2,",","")</f>
      </c>
      <c r="I11" s="71">
        <f>IF($B$1&lt;=-1,0,"")</f>
      </c>
      <c r="J11" s="72">
        <f>IF($B$1=-1,",","")</f>
      </c>
      <c r="K11" s="71">
        <v>4</v>
      </c>
      <c r="L11" s="122" t="s">
        <v>8</v>
      </c>
      <c r="M11" s="71">
        <f>IF(B2&lt;=-5,0,"")</f>
      </c>
      <c r="N11" s="72">
        <f>IF($B$2=-5,",","")</f>
      </c>
      <c r="O11" s="71">
        <f>IF(B2&lt;=-4,0,"")</f>
      </c>
      <c r="P11" s="72">
        <f>IF($B$2=-4,",","")</f>
      </c>
      <c r="Q11" s="71">
        <f>IF(B2&lt;=-3,0,"")</f>
      </c>
      <c r="R11" s="72">
        <f>IF($B$2=-3,",","")</f>
      </c>
      <c r="S11" s="71">
        <f>IF($B$2&lt;=-2,0,"")</f>
      </c>
      <c r="T11" s="72">
        <f>IF($B$2=-2,",","")</f>
      </c>
      <c r="U11" s="71">
        <v>2</v>
      </c>
      <c r="V11" s="72">
        <f>IF($B$2=-1,",","")</f>
      </c>
      <c r="W11" s="71">
        <v>2</v>
      </c>
      <c r="X11" s="73" t="s">
        <v>0</v>
      </c>
      <c r="Y11" s="71">
        <f>IF($B$3&lt;=-9,0,"")</f>
      </c>
      <c r="Z11" s="72">
        <f>IF($B$3=-9,",","")</f>
      </c>
      <c r="AA11" s="71">
        <f>IF($B$3&lt;=-8,0,"")</f>
      </c>
      <c r="AB11" s="72">
        <f>IF($B$3=-8,",","")</f>
      </c>
      <c r="AC11" s="71">
        <f>IF($B$3&lt;=-7,0,"")</f>
      </c>
      <c r="AD11" s="72">
        <f>IF($B$3=-7,",","")</f>
      </c>
      <c r="AE11" s="71">
        <f>IF($B$3&lt;=-6,0,"")</f>
      </c>
      <c r="AF11" s="72">
        <f>IF($B$3=-6,",","")</f>
      </c>
      <c r="AG11" s="71">
        <f>IF($B$3&lt;=-5,0,"")</f>
      </c>
      <c r="AH11" s="72">
        <f>IF($B$3=-5,",","")</f>
      </c>
      <c r="AI11" s="71">
        <f>IF(B3&lt;=-4,0,"")</f>
      </c>
      <c r="AJ11" s="72">
        <f>IF($B$3=-4,",","")</f>
      </c>
      <c r="AK11" s="71">
        <f>IF(B3&lt;=-3,0,"")</f>
      </c>
      <c r="AL11" s="72">
        <f>IF($B$3=-3,",","")</f>
      </c>
      <c r="AM11" s="71">
        <f>IF($B$3&lt;=-2,0,"")</f>
      </c>
      <c r="AN11" s="72">
        <f>IF($B$3=-2,",","")</f>
      </c>
      <c r="AO11" s="71">
        <f>TRUNC(AR8/10,0)</f>
        <v>8</v>
      </c>
      <c r="AP11" s="72">
        <f>IF($B$3=-1,",","")</f>
      </c>
      <c r="AQ11" s="71">
        <f>AR8-AO11*10</f>
        <v>8</v>
      </c>
      <c r="AR11" s="67"/>
    </row>
    <row r="12" spans="2:44" ht="29.25" customHeight="1">
      <c r="B12" s="68"/>
      <c r="C12" s="152">
        <f>IF(B1=0,"",IF(B1=-1,-B1&amp;" miejsce",-B1&amp;" miejsca"))</f>
      </c>
      <c r="D12" s="152"/>
      <c r="E12" s="152"/>
      <c r="F12" s="152"/>
      <c r="G12" s="152"/>
      <c r="H12" s="152"/>
      <c r="I12" s="152"/>
      <c r="J12" s="152"/>
      <c r="K12" s="152"/>
      <c r="L12" s="69"/>
      <c r="M12" s="145">
        <f>IF(B2=0,"",IF(B2=-5,-B2&amp;" miejsc",IF(B2=-1,-B2&amp;" miejsce",-B2&amp;" miejsca")))</f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65"/>
      <c r="Y12" s="145">
        <f>IF(B3=0,"",IF(B3&lt;=-5,-B3&amp;" miejsc",IF(B3=-1,-B3&amp;" miejsce",IF(OR(B3=3,B3=4,B3=2),-B3&amp;" miejsca",-B3&amp;" miejsca"))))</f>
      </c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65"/>
    </row>
    <row r="15" spans="9:21" ht="15">
      <c r="I15" s="46"/>
      <c r="U15" s="46"/>
    </row>
    <row r="16" spans="12:13" ht="15">
      <c r="L16" s="2"/>
      <c r="M16" s="2"/>
    </row>
    <row r="17" ht="15" hidden="1"/>
    <row r="18" ht="15" hidden="1"/>
    <row r="19" ht="15" hidden="1"/>
    <row r="21" spans="2:7" ht="15">
      <c r="B21" s="151" t="s">
        <v>1</v>
      </c>
      <c r="C21" s="151"/>
      <c r="D21" s="151"/>
      <c r="E21" s="151"/>
      <c r="F21" s="151"/>
      <c r="G21" s="151"/>
    </row>
    <row r="23" ht="15" hidden="1"/>
    <row r="24" ht="15" hidden="1">
      <c r="G24" s="40"/>
    </row>
    <row r="26" spans="39:43" ht="15">
      <c r="AM26" s="23"/>
      <c r="AQ26" s="23"/>
    </row>
  </sheetData>
  <mergeCells count="16">
    <mergeCell ref="B21:G21"/>
    <mergeCell ref="I7:K7"/>
    <mergeCell ref="M12:W12"/>
    <mergeCell ref="C12:K12"/>
    <mergeCell ref="L7:L8"/>
    <mergeCell ref="G7:G8"/>
    <mergeCell ref="T8:W8"/>
    <mergeCell ref="P7:S8"/>
    <mergeCell ref="I8:K8"/>
    <mergeCell ref="T7:W7"/>
    <mergeCell ref="Y12:AQ12"/>
    <mergeCell ref="X7:X8"/>
    <mergeCell ref="AH7:AJ7"/>
    <mergeCell ref="AG8:AK8"/>
    <mergeCell ref="AL8:AQ8"/>
    <mergeCell ref="AL7:AQ7"/>
  </mergeCells>
  <conditionalFormatting sqref="AH7:AJ7">
    <cfRule type="expression" priority="1" dxfId="0" stopIfTrue="1">
      <formula>($AG$8="")</formula>
    </cfRule>
  </conditionalFormatting>
  <conditionalFormatting sqref="C12:K12 Y12:AQ12 M12:W12">
    <cfRule type="cellIs" priority="2" dxfId="1" operator="equal" stopIfTrue="1">
      <formula>("")</formula>
    </cfRule>
  </conditionalFormatting>
  <conditionalFormatting sqref="C11">
    <cfRule type="expression" priority="3" dxfId="2" stopIfTrue="1">
      <formula>($B$1=-4)</formula>
    </cfRule>
  </conditionalFormatting>
  <conditionalFormatting sqref="E11">
    <cfRule type="expression" priority="4" dxfId="2" stopIfTrue="1">
      <formula>($B$1=-3)</formula>
    </cfRule>
  </conditionalFormatting>
  <conditionalFormatting sqref="G11">
    <cfRule type="expression" priority="5" dxfId="2" stopIfTrue="1">
      <formula>($B$1=-2)</formula>
    </cfRule>
  </conditionalFormatting>
  <conditionalFormatting sqref="I11">
    <cfRule type="expression" priority="6" dxfId="2" stopIfTrue="1">
      <formula>($B$1=-1)</formula>
    </cfRule>
  </conditionalFormatting>
  <conditionalFormatting sqref="O11">
    <cfRule type="expression" priority="7" dxfId="2" stopIfTrue="1">
      <formula>($B$2=-4)</formula>
    </cfRule>
  </conditionalFormatting>
  <conditionalFormatting sqref="Q11">
    <cfRule type="expression" priority="8" dxfId="2" stopIfTrue="1">
      <formula>($B$2=-3)</formula>
    </cfRule>
  </conditionalFormatting>
  <conditionalFormatting sqref="S11">
    <cfRule type="expression" priority="9" dxfId="2" stopIfTrue="1">
      <formula>($B$2=-2)</formula>
    </cfRule>
  </conditionalFormatting>
  <conditionalFormatting sqref="U11">
    <cfRule type="expression" priority="10" dxfId="2" stopIfTrue="1">
      <formula>OR($B$2=-1,B2=0)</formula>
    </cfRule>
  </conditionalFormatting>
  <conditionalFormatting sqref="M11">
    <cfRule type="expression" priority="11" dxfId="2" stopIfTrue="1">
      <formula>($B$2=-5)</formula>
    </cfRule>
  </conditionalFormatting>
  <conditionalFormatting sqref="K11">
    <cfRule type="expression" priority="12" dxfId="2" stopIfTrue="1">
      <formula>($B$1=0)</formula>
    </cfRule>
  </conditionalFormatting>
  <conditionalFormatting sqref="W11">
    <cfRule type="expression" priority="13" dxfId="2" stopIfTrue="1">
      <formula>($B$2=0)</formula>
    </cfRule>
  </conditionalFormatting>
  <conditionalFormatting sqref="AA11">
    <cfRule type="expression" priority="14" dxfId="2" stopIfTrue="1">
      <formula>($B$3=-8)</formula>
    </cfRule>
  </conditionalFormatting>
  <conditionalFormatting sqref="AC11">
    <cfRule type="expression" priority="15" dxfId="2" stopIfTrue="1">
      <formula>($B$3=-7)</formula>
    </cfRule>
  </conditionalFormatting>
  <conditionalFormatting sqref="AE11">
    <cfRule type="expression" priority="16" dxfId="2" stopIfTrue="1">
      <formula>($B$3=-6)</formula>
    </cfRule>
  </conditionalFormatting>
  <conditionalFormatting sqref="AG11">
    <cfRule type="expression" priority="17" dxfId="2" stopIfTrue="1">
      <formula>($B$3=-5)</formula>
    </cfRule>
  </conditionalFormatting>
  <conditionalFormatting sqref="AI11">
    <cfRule type="expression" priority="18" dxfId="2" stopIfTrue="1">
      <formula>($B$3=-4)</formula>
    </cfRule>
  </conditionalFormatting>
  <conditionalFormatting sqref="AK11">
    <cfRule type="expression" priority="19" dxfId="2" stopIfTrue="1">
      <formula>($B$3=-3)</formula>
    </cfRule>
  </conditionalFormatting>
  <conditionalFormatting sqref="AM11">
    <cfRule type="expression" priority="20" dxfId="2" stopIfTrue="1">
      <formula>($B$3=-2)</formula>
    </cfRule>
  </conditionalFormatting>
  <conditionalFormatting sqref="AO11">
    <cfRule type="expression" priority="21" dxfId="2" stopIfTrue="1">
      <formula>OR($B$3=-1,B3=0)</formula>
    </cfRule>
  </conditionalFormatting>
  <conditionalFormatting sqref="AQ11">
    <cfRule type="expression" priority="22" dxfId="2" stopIfTrue="1">
      <formula>($B$3=0)</formula>
    </cfRule>
  </conditionalFormatting>
  <conditionalFormatting sqref="Y11">
    <cfRule type="expression" priority="23" dxfId="2" stopIfTrue="1">
      <formula>($B$3=-9)</formula>
    </cfRule>
  </conditionalFormatting>
  <conditionalFormatting sqref="I7:K7">
    <cfRule type="expression" priority="24" dxfId="0" stopIfTrue="1">
      <formula>($I$8="")</formula>
    </cfRule>
  </conditionalFormatting>
  <conditionalFormatting sqref="T7:W7">
    <cfRule type="expression" priority="25" dxfId="3" stopIfTrue="1">
      <formula>($T$8="")</formula>
    </cfRule>
  </conditionalFormatting>
  <conditionalFormatting sqref="AL7:AQ7">
    <cfRule type="expression" priority="26" dxfId="0" stopIfTrue="1">
      <formula>($AL$8="")</formula>
    </cfRule>
  </conditionalFormatting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19"/>
  <sheetViews>
    <sheetView showGridLines="0" showRowColHeaders="0" showOutlineSymbols="0" workbookViewId="0" topLeftCell="A1">
      <selection activeCell="F9" sqref="F9"/>
    </sheetView>
  </sheetViews>
  <sheetFormatPr defaultColWidth="8.796875" defaultRowHeight="15"/>
  <cols>
    <col min="2" max="2" width="12.8984375" style="0" customWidth="1"/>
    <col min="3" max="3" width="2.8984375" style="0" customWidth="1"/>
    <col min="4" max="4" width="7.59765625" style="0" customWidth="1"/>
    <col min="5" max="5" width="3.59765625" style="0" customWidth="1"/>
    <col min="6" max="6" width="12.09765625" style="0" customWidth="1"/>
    <col min="8" max="8" width="8.09765625" style="0" customWidth="1"/>
    <col min="9" max="9" width="5" style="0" hidden="1" customWidth="1"/>
    <col min="10" max="10" width="3.3984375" style="0" hidden="1" customWidth="1"/>
    <col min="11" max="11" width="3.19921875" style="0" hidden="1" customWidth="1"/>
    <col min="12" max="12" width="7.3984375" style="0" hidden="1" customWidth="1"/>
    <col min="13" max="13" width="9" style="0" hidden="1" customWidth="1"/>
  </cols>
  <sheetData>
    <row r="1" ht="9.75" customHeight="1">
      <c r="A1" s="19" t="str">
        <f>IF(COUNTIF(G9:H15,"C")=4,"BRAWO!","Oblicz:")</f>
        <v>Oblicz:</v>
      </c>
    </row>
    <row r="2" ht="16.5" customHeight="1">
      <c r="B2" s="7" t="s">
        <v>9</v>
      </c>
    </row>
    <row r="3" ht="15" hidden="1"/>
    <row r="4" spans="2:4" ht="9.75" customHeight="1">
      <c r="B4" s="6"/>
      <c r="C4" s="6"/>
      <c r="D4" s="6"/>
    </row>
    <row r="5" spans="2:6" ht="18.75" customHeight="1">
      <c r="B5" s="74">
        <v>688</v>
      </c>
      <c r="C5" s="121" t="s">
        <v>8</v>
      </c>
      <c r="D5" s="75">
        <v>563</v>
      </c>
      <c r="E5" s="76" t="s">
        <v>0</v>
      </c>
      <c r="F5" s="75">
        <f>B5*D5</f>
        <v>387344</v>
      </c>
    </row>
    <row r="6" spans="3:4" ht="41.25" customHeight="1">
      <c r="C6" s="6"/>
      <c r="D6" s="7"/>
    </row>
    <row r="7" spans="2:3" ht="15.75">
      <c r="B7" s="7"/>
      <c r="C7" s="6"/>
    </row>
    <row r="8" spans="2:7" ht="14.25" customHeight="1">
      <c r="B8" s="79">
        <f>IF(G9="D",IF(J9=1,J9&amp;" miejsce",J9&amp;" miejsca"),"")</f>
      </c>
      <c r="C8" s="8">
        <f>IF(G9="spróbuj jeszcze raz","+","")</f>
      </c>
      <c r="D8" s="35">
        <f>IF(G9="D",IF(K9=1,K9&amp;" miejsce",K9&amp;" miejsca"),"")</f>
      </c>
      <c r="E8" s="8">
        <f>IF(G9="spróbuj jeszcze raz","=","")</f>
      </c>
      <c r="F8" s="35">
        <f>IF(G9="D",IF(J9+K9&gt;=5,J9+K9&amp;" miejsc",J9+K9&amp;" miejsca"),"")</f>
      </c>
      <c r="G8" s="42"/>
    </row>
    <row r="9" spans="2:13" ht="29.25" customHeight="1">
      <c r="B9" s="11">
        <f>$B$5*L9</f>
        <v>6.88</v>
      </c>
      <c r="C9" s="120" t="s">
        <v>8</v>
      </c>
      <c r="D9" s="10">
        <f>$D$5*M9</f>
        <v>0.5630000000000001</v>
      </c>
      <c r="E9" s="13" t="s">
        <v>0</v>
      </c>
      <c r="F9" s="77"/>
      <c r="G9" s="135">
        <f>IF(F9="","",IF(F9=B9*D9,"C","D"))</f>
      </c>
      <c r="H9" s="135"/>
      <c r="I9">
        <v>23</v>
      </c>
      <c r="J9">
        <f>TRUNC(I9/10)</f>
        <v>2</v>
      </c>
      <c r="K9">
        <f>I9-J9*10</f>
        <v>3</v>
      </c>
      <c r="L9">
        <f aca="true" t="shared" si="0" ref="L9:M12">POWER(10,-J9)</f>
        <v>0.01</v>
      </c>
      <c r="M9">
        <f t="shared" si="0"/>
        <v>0.001</v>
      </c>
    </row>
    <row r="10" spans="2:13" ht="26.25" customHeight="1">
      <c r="B10" s="79">
        <f>IF(G11="D",IF(J10=1,J10&amp;" miejsce",J10&amp;" miejsca"),"")</f>
      </c>
      <c r="C10" s="8">
        <f>IF(G11="spróbuj jeszcze raz","+","")</f>
      </c>
      <c r="D10" s="35">
        <f>IF(G11="D",IF(K10=1,K10&amp;" miejsce",K10&amp;" miejsca"),"")</f>
      </c>
      <c r="E10" s="8">
        <f>IF(G11="spróbuj jeszcze raz","=","")</f>
      </c>
      <c r="F10" s="35">
        <f>IF(G11="D",IF(J10+K10&gt;=5,J10+K10&amp;" miejsc",J10+K10&amp;" miejsca"),"")</f>
      </c>
      <c r="I10">
        <v>11</v>
      </c>
      <c r="J10">
        <f>TRUNC(I10/10)</f>
        <v>1</v>
      </c>
      <c r="K10">
        <f>I10-J10*10</f>
        <v>1</v>
      </c>
      <c r="L10">
        <f t="shared" si="0"/>
        <v>0.1</v>
      </c>
      <c r="M10">
        <f t="shared" si="0"/>
        <v>0.1</v>
      </c>
    </row>
    <row r="11" spans="2:13" ht="30" customHeight="1">
      <c r="B11" s="11">
        <f>$B$5*L10</f>
        <v>68.8</v>
      </c>
      <c r="C11" s="120" t="s">
        <v>8</v>
      </c>
      <c r="D11" s="10">
        <f>$D$5*M10</f>
        <v>56.300000000000004</v>
      </c>
      <c r="E11" s="13" t="s">
        <v>0</v>
      </c>
      <c r="F11" s="77"/>
      <c r="G11" s="135">
        <f>IF(F11="","",IF(F11=B11*D11,"C","D"))</f>
      </c>
      <c r="H11" s="135"/>
      <c r="I11">
        <v>22</v>
      </c>
      <c r="J11">
        <f>TRUNC(I11/10)</f>
        <v>2</v>
      </c>
      <c r="K11">
        <f>I11-J11*10</f>
        <v>2</v>
      </c>
      <c r="L11">
        <f t="shared" si="0"/>
        <v>0.01</v>
      </c>
      <c r="M11">
        <f t="shared" si="0"/>
        <v>0.01</v>
      </c>
    </row>
    <row r="12" spans="2:13" ht="26.25" customHeight="1">
      <c r="B12" s="79">
        <f>IF(G13="D",IF(J11=1,J11&amp;" miejsce",J11&amp;" miejsca"),"")</f>
      </c>
      <c r="C12" s="8">
        <f>IF(G13="spróbuj jeszcze raz","+","")</f>
      </c>
      <c r="D12" s="35">
        <f>IF(G13="D",IF(K11=1,K11&amp;" miejsce",K11&amp;" miejsca"),"")</f>
      </c>
      <c r="E12" s="8">
        <f>IF(G13="spróbuj jeszcze raz","=","")</f>
      </c>
      <c r="F12" s="35">
        <f>IF(G13="D",IF(J11+K11&gt;=5,J11+K11&amp;" miejsc",J11+K11&amp;" miejsca"),"")</f>
      </c>
      <c r="I12">
        <v>21</v>
      </c>
      <c r="J12">
        <f>TRUNC(I12/10)</f>
        <v>2</v>
      </c>
      <c r="K12">
        <f>I12-J12*10</f>
        <v>1</v>
      </c>
      <c r="L12">
        <f t="shared" si="0"/>
        <v>0.01</v>
      </c>
      <c r="M12">
        <f t="shared" si="0"/>
        <v>0.1</v>
      </c>
    </row>
    <row r="13" spans="2:8" ht="29.25" customHeight="1">
      <c r="B13" s="11">
        <f>$B$5*L11</f>
        <v>6.88</v>
      </c>
      <c r="C13" s="120" t="s">
        <v>8</v>
      </c>
      <c r="D13" s="10">
        <f>$D$5*M11</f>
        <v>5.63</v>
      </c>
      <c r="E13" s="13" t="s">
        <v>0</v>
      </c>
      <c r="F13" s="77"/>
      <c r="G13" s="135">
        <f>IF(F13="","",IF(F13=B13*D13,"C","D"))</f>
      </c>
      <c r="H13" s="135"/>
    </row>
    <row r="14" spans="2:6" ht="26.25" customHeight="1">
      <c r="B14" s="79">
        <f>IF(G15="D",IF(J12=1,J12&amp;" miejsce",J12&amp;" miejsca"),"")</f>
      </c>
      <c r="C14" s="8">
        <f>IF(G15="spróbuj jeszcze raz","+","")</f>
      </c>
      <c r="D14" s="35">
        <f>IF(G15="D",IF(K12=1,K12&amp;" miejsce",K12&amp;" miejsca"),"")</f>
      </c>
      <c r="E14" s="8">
        <f>IF(G15="spróbuj jeszcze raz","=","")</f>
      </c>
      <c r="F14" s="35">
        <f>IF(G15="D",IF(J12+K12&gt;=5,J12+K12&amp;" miejsc",J12+K12&amp;" miejsca"),"")</f>
      </c>
    </row>
    <row r="15" spans="2:8" ht="29.25" customHeight="1">
      <c r="B15" s="11">
        <f>$B$5*L12</f>
        <v>6.88</v>
      </c>
      <c r="C15" s="120" t="s">
        <v>8</v>
      </c>
      <c r="D15" s="10">
        <f>$D$5*M12</f>
        <v>56.300000000000004</v>
      </c>
      <c r="E15" s="13" t="s">
        <v>0</v>
      </c>
      <c r="F15" s="77"/>
      <c r="G15" s="135">
        <f>IF(F15="","",IF(F15=B15*D15,"C","D"))</f>
      </c>
      <c r="H15" s="135"/>
    </row>
    <row r="16" spans="2:6" ht="7.5" customHeight="1">
      <c r="B16" s="8"/>
      <c r="C16" s="8"/>
      <c r="D16" s="8"/>
      <c r="E16" s="8"/>
      <c r="F16" s="8"/>
    </row>
    <row r="17" spans="2:15" ht="13.5" customHeight="1">
      <c r="B17" s="118" t="s">
        <v>24</v>
      </c>
      <c r="D17" s="7"/>
      <c r="N17" s="24"/>
      <c r="O17" s="23"/>
    </row>
    <row r="18" spans="3:7" ht="13.5" customHeight="1">
      <c r="C18" s="119"/>
      <c r="D18" s="119"/>
      <c r="E18" s="119"/>
      <c r="F18" s="119"/>
      <c r="G18" s="119"/>
    </row>
    <row r="19" spans="2:4" ht="24" customHeight="1">
      <c r="B19" s="7"/>
      <c r="D19" s="7"/>
    </row>
  </sheetData>
  <mergeCells count="4">
    <mergeCell ref="G9:H9"/>
    <mergeCell ref="G11:H11"/>
    <mergeCell ref="G13:H13"/>
    <mergeCell ref="G15:H15"/>
  </mergeCells>
  <conditionalFormatting sqref="G9:H9 G11:H11 G13:H13 G15:H15">
    <cfRule type="cellIs" priority="1" dxfId="4" operator="equal" stopIfTrue="1">
      <formula>("C")</formula>
    </cfRule>
  </conditionalFormatting>
  <conditionalFormatting sqref="F9 F11 F13 F15">
    <cfRule type="expression" priority="2" dxfId="5" stopIfTrue="1">
      <formula>(G9="C")</formula>
    </cfRule>
    <cfRule type="expression" priority="3" dxfId="6" stopIfTrue="1">
      <formula>($G$9="D")</formula>
    </cfRule>
  </conditionalFormatting>
  <dataValidations count="1">
    <dataValidation type="custom" allowBlank="1" showInputMessage="1" showErrorMessage="1" errorTitle="UWAGA!" error="Wpisana wartość jest nieprawidłowa." sqref="F9 F11 F13 F15">
      <formula1>AND(LEN(F9)&lt;=8,ISNUMBER(F9),LEFT(CELL("format",F9))&lt;&gt;"D",LEFT(CELL("format",F9))&lt;&gt;"P")</formula1>
    </dataValidation>
  </dataValidations>
  <printOptions/>
  <pageMargins left="0.75" right="0.75" top="1" bottom="1" header="0.5" footer="0.5"/>
  <pageSetup horizontalDpi="2400" verticalDpi="2400" orientation="portrait" paperSize="9" r:id="rId5"/>
  <drawing r:id="rId3"/>
  <legacyDrawing r:id="rId2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22"/>
  <sheetViews>
    <sheetView showGridLines="0" showRowColHeaders="0" showOutlineSymbols="0" workbookViewId="0" topLeftCell="A5">
      <selection activeCell="F8" sqref="F8"/>
    </sheetView>
  </sheetViews>
  <sheetFormatPr defaultColWidth="8.796875" defaultRowHeight="18" customHeight="1"/>
  <cols>
    <col min="1" max="1" width="5.09765625" style="0" customWidth="1"/>
    <col min="2" max="2" width="8.796875" style="0" customWidth="1"/>
    <col min="3" max="3" width="2.8984375" style="0" customWidth="1"/>
    <col min="4" max="4" width="9.296875" style="0" bestFit="1" customWidth="1"/>
    <col min="5" max="5" width="3.296875" style="0" customWidth="1"/>
    <col min="6" max="6" width="12.3984375" style="0" customWidth="1"/>
  </cols>
  <sheetData>
    <row r="1" spans="1:6" ht="18" customHeight="1" hidden="1">
      <c r="A1">
        <v>1</v>
      </c>
      <c r="B1">
        <v>6</v>
      </c>
      <c r="C1">
        <v>4</v>
      </c>
      <c r="D1">
        <v>7</v>
      </c>
      <c r="E1">
        <v>6</v>
      </c>
      <c r="F1">
        <v>4</v>
      </c>
    </row>
    <row r="2" spans="1:6" ht="18" customHeight="1" hidden="1">
      <c r="A2">
        <v>69</v>
      </c>
      <c r="B2">
        <v>64</v>
      </c>
      <c r="C2">
        <v>35</v>
      </c>
      <c r="D2">
        <v>34</v>
      </c>
      <c r="E2">
        <v>12</v>
      </c>
      <c r="F2">
        <v>78</v>
      </c>
    </row>
    <row r="3" spans="1:6" ht="18" customHeight="1" hidden="1">
      <c r="A3">
        <v>1</v>
      </c>
      <c r="B3">
        <v>3</v>
      </c>
      <c r="C3">
        <v>1</v>
      </c>
      <c r="D3">
        <v>1</v>
      </c>
      <c r="E3">
        <v>3</v>
      </c>
      <c r="F3">
        <v>1</v>
      </c>
    </row>
    <row r="4" spans="1:6" ht="18" customHeight="1" hidden="1">
      <c r="A4">
        <v>3</v>
      </c>
      <c r="B4">
        <v>1</v>
      </c>
      <c r="C4">
        <v>2</v>
      </c>
      <c r="D4">
        <v>2</v>
      </c>
      <c r="E4">
        <v>1</v>
      </c>
      <c r="F4">
        <v>1</v>
      </c>
    </row>
    <row r="5" ht="72.75" customHeight="1">
      <c r="A5" s="19" t="str">
        <f>IF(COUNTIF(G8:H18,"C")=6,"BRAWO!","Oblicz:")</f>
        <v>Oblicz:</v>
      </c>
    </row>
    <row r="6" ht="18" customHeight="1">
      <c r="B6" s="9"/>
    </row>
    <row r="7" spans="2:7" ht="30" customHeight="1">
      <c r="B7" s="79">
        <f>IF(G8="D",IF(A3=1,A3&amp;" miejsce",A3&amp;" miejsca"),"")</f>
      </c>
      <c r="C7" s="16">
        <f>IF(G8="spróbuj jeszcze raz","+","")</f>
      </c>
      <c r="D7" s="35">
        <f>IF(G8="D",IF(A4=1,A4&amp;" miejsce",A4&amp;" miejsca"),"")</f>
      </c>
      <c r="E7" s="16">
        <f>IF(G8="spróbuj jeszcze raz","=","")</f>
      </c>
      <c r="F7" s="35">
        <f>IF(G8="D",IF(A3+A4&gt;=5,A3+A4&amp;" miejsc",A3+A4&amp;" miejsca"),"")</f>
      </c>
      <c r="G7" s="41"/>
    </row>
    <row r="8" spans="2:9" ht="20.25" customHeight="1">
      <c r="B8" s="12">
        <f>A1*POWER(10,-A3)</f>
        <v>0.1</v>
      </c>
      <c r="C8" s="120" t="s">
        <v>8</v>
      </c>
      <c r="D8" s="13">
        <f>A2*POWER(10,-A4)</f>
        <v>0.069</v>
      </c>
      <c r="E8" s="14" t="s">
        <v>0</v>
      </c>
      <c r="F8" s="78"/>
      <c r="G8" s="82">
        <f>IF(F8="","",IF(F8=B8*D8,"C","D"))</f>
      </c>
      <c r="H8" s="151" t="s">
        <v>27</v>
      </c>
      <c r="I8" s="151"/>
    </row>
    <row r="9" spans="2:6" ht="15.75" customHeight="1">
      <c r="B9" s="79">
        <f>IF(G10="D",IF(B4=1,B4&amp;" miejsce",B4&amp;" miejsca"),"")</f>
      </c>
      <c r="C9" s="16">
        <f>IF(G10="spróbuj jeszcze raz","+","")</f>
      </c>
      <c r="D9" s="35">
        <f>IF(G10="D",IF(B3=1,B3&amp;" miejsce",B3&amp;" miejsca"),"")</f>
      </c>
      <c r="E9" s="16">
        <f>IF(G10="spróbuj jeszcze raz","=","")</f>
      </c>
      <c r="F9" s="35">
        <f>IF(G10="D",IF(B$4+B$3&gt;=5,B$4+B$3&amp;" miejsc",B$4+B$3&amp;" miejsca"),"")</f>
      </c>
    </row>
    <row r="10" spans="2:9" ht="20.25" customHeight="1">
      <c r="B10" s="12">
        <f>B2*POWER(10,-B4)</f>
        <v>6.4</v>
      </c>
      <c r="C10" s="120" t="s">
        <v>8</v>
      </c>
      <c r="D10" s="13">
        <f>B1*POWER(10,-B3)</f>
        <v>0.006</v>
      </c>
      <c r="E10" s="14" t="s">
        <v>0</v>
      </c>
      <c r="F10" s="78"/>
      <c r="G10" s="82">
        <f>IF(F10="","",IF(F10=B10*D10,"C","D"))</f>
      </c>
      <c r="H10" s="151" t="s">
        <v>27</v>
      </c>
      <c r="I10" s="151"/>
    </row>
    <row r="11" spans="2:6" ht="15.75" customHeight="1">
      <c r="B11" s="79">
        <f>IF(G12="D",IF(C3=1,C3&amp;" miejsce",C3&amp;" miejsca"),"")</f>
      </c>
      <c r="C11" s="16">
        <f>IF(G12="spróbuj jeszcze raz","+","")</f>
      </c>
      <c r="D11" s="35">
        <f>IF(G12="D",IF(C4=1,C4&amp;" miejsce",C4&amp;" miejsca"),"")</f>
      </c>
      <c r="E11" s="16">
        <f>IF(G12="spróbuj jeszcze raz","=","")</f>
      </c>
      <c r="F11" s="35">
        <f>IF(G12="D",IF(C$4+C$3&gt;=5,C$4+C$3&amp;" miejsc",C$4+C$3&amp;" miejsca"),"")</f>
      </c>
    </row>
    <row r="12" spans="2:9" ht="20.25" customHeight="1">
      <c r="B12" s="12">
        <f>C1*POWER(10,-C3)</f>
        <v>0.4</v>
      </c>
      <c r="C12" s="120" t="s">
        <v>8</v>
      </c>
      <c r="D12" s="13">
        <f>C2*POWER(10,-C4)</f>
        <v>0.35000000000000003</v>
      </c>
      <c r="E12" s="14" t="s">
        <v>0</v>
      </c>
      <c r="F12" s="78"/>
      <c r="G12" s="82">
        <f>IF(F12="","",IF(F12=B12*D12,"C","D"))</f>
      </c>
      <c r="H12" s="151" t="s">
        <v>27</v>
      </c>
      <c r="I12" s="151"/>
    </row>
    <row r="13" spans="2:6" ht="15.75" customHeight="1">
      <c r="B13" s="79">
        <f>IF(G14="D",IF(D3=1,D3&amp;" miejsce",D3&amp;" miejsca"),"")</f>
      </c>
      <c r="C13" s="16">
        <f>IF(G14="spróbuj jeszcze raz","+","")</f>
      </c>
      <c r="D13" s="35">
        <f>IF(G14="D",IF(D4=1,D4&amp;" miejsce",D4&amp;" miejsca"),"")</f>
      </c>
      <c r="E13" s="16">
        <f>IF(G14="spróbuj jeszcze raz","=","")</f>
      </c>
      <c r="F13" s="35">
        <f>IF(G14="D",IF(D$4+D$3&gt;=5,D$4+D$3&amp;" miejsc",D$4+D$3&amp;" miejsca"),"")</f>
      </c>
    </row>
    <row r="14" spans="2:9" ht="20.25" customHeight="1">
      <c r="B14" s="12">
        <f>D1*POWER(10,-D3)</f>
        <v>0.7000000000000001</v>
      </c>
      <c r="C14" s="120" t="s">
        <v>8</v>
      </c>
      <c r="D14" s="13">
        <f>D2*POWER(10,-D4)</f>
        <v>0.34</v>
      </c>
      <c r="E14" s="14" t="s">
        <v>0</v>
      </c>
      <c r="F14" s="78"/>
      <c r="G14" s="82">
        <f>IF(F14="","",IF(F14=B14*D14,"C","D"))</f>
      </c>
      <c r="H14" s="151" t="s">
        <v>27</v>
      </c>
      <c r="I14" s="151"/>
    </row>
    <row r="15" spans="2:6" ht="15.75" customHeight="1">
      <c r="B15" s="79">
        <f>IF(G16="D",IF(E3=1,E3&amp;" miejsce",E3&amp;" miejsca"),"")</f>
      </c>
      <c r="C15" s="16">
        <f>IF(G16="spróbuj jeszcze raz","+","")</f>
      </c>
      <c r="D15" s="35">
        <f>IF(G16="D",IF(E4=1,E4&amp;" miejsce",E4&amp;" miejsca"),"")</f>
      </c>
      <c r="E15" s="16">
        <f>IF(G16="spróbuj jeszcze raz","=","")</f>
      </c>
      <c r="F15" s="35">
        <f>IF(G16="D",IF(E$4+E$3&gt;=5,E$4+E$3&amp;" miejsc",E$4+E$3&amp;" miejsca"),"")</f>
      </c>
    </row>
    <row r="16" spans="2:9" ht="20.25" customHeight="1">
      <c r="B16" s="12">
        <f>E1*POWER(10,-E3)</f>
        <v>0.006</v>
      </c>
      <c r="C16" s="120" t="s">
        <v>8</v>
      </c>
      <c r="D16" s="13">
        <f>E2*POWER(10,-E4)</f>
        <v>1.2000000000000002</v>
      </c>
      <c r="E16" s="14" t="s">
        <v>0</v>
      </c>
      <c r="F16" s="78"/>
      <c r="G16" s="82">
        <f>IF(F16="","",IF(F16=B16*D16,"C","D"))</f>
      </c>
      <c r="H16" s="151" t="s">
        <v>27</v>
      </c>
      <c r="I16" s="151"/>
    </row>
    <row r="17" spans="2:6" ht="15.75" customHeight="1">
      <c r="B17" s="79">
        <f>IF(G18="D",IF(F3=1,F3&amp;" miejsce",F3&amp;" miejsca"),"")</f>
      </c>
      <c r="C17" s="16">
        <f>IF(G18="spróbuj jeszcze raz","+","")</f>
      </c>
      <c r="D17" s="35">
        <f>IF(G18="D",IF(F4=1,F4&amp;" miejsce",F4&amp;" miejsca"),"")</f>
      </c>
      <c r="E17" s="16">
        <f>IF(G18="spróbuj jeszcze raz","=","")</f>
      </c>
      <c r="F17" s="35">
        <f>IF(G18="D",IF(F$4+F$3&gt;=5,F$4+F$3&amp;" miejsc",F$4+F$3&amp;" miejsca"),"")</f>
      </c>
    </row>
    <row r="18" spans="2:9" ht="20.25" customHeight="1">
      <c r="B18" s="12">
        <f>F1*POWER(10,-F3)</f>
        <v>0.4</v>
      </c>
      <c r="C18" s="120" t="s">
        <v>8</v>
      </c>
      <c r="D18" s="13">
        <f>F2*POWER(10,-F4)</f>
        <v>7.800000000000001</v>
      </c>
      <c r="E18" s="14" t="s">
        <v>0</v>
      </c>
      <c r="F18" s="78"/>
      <c r="G18" s="82">
        <f>IF(F18="","",IF(F18=B18*D18,"C","D"))</f>
      </c>
      <c r="H18" s="151" t="s">
        <v>27</v>
      </c>
      <c r="I18" s="151"/>
    </row>
    <row r="20" ht="15.75" customHeight="1"/>
    <row r="22" spans="10:11" ht="18" customHeight="1">
      <c r="J22" s="24"/>
      <c r="K22" s="23"/>
    </row>
  </sheetData>
  <mergeCells count="6">
    <mergeCell ref="H16:I16"/>
    <mergeCell ref="H18:I18"/>
    <mergeCell ref="H8:I8"/>
    <mergeCell ref="H10:I10"/>
    <mergeCell ref="H12:I12"/>
    <mergeCell ref="H14:I14"/>
  </mergeCells>
  <conditionalFormatting sqref="G8:H8 G16:H16 G14:H14 G10:H10 G12:H12 G18:H18">
    <cfRule type="cellIs" priority="1" dxfId="7" operator="equal" stopIfTrue="1">
      <formula>("C")</formula>
    </cfRule>
  </conditionalFormatting>
  <conditionalFormatting sqref="F8 F10 F12 F14 F16 F18">
    <cfRule type="expression" priority="2" dxfId="5" stopIfTrue="1">
      <formula>(G8="C")</formula>
    </cfRule>
    <cfRule type="expression" priority="3" dxfId="6" stopIfTrue="1">
      <formula>(G8="D")</formula>
    </cfRule>
  </conditionalFormatting>
  <dataValidations count="1">
    <dataValidation type="custom" allowBlank="1" showInputMessage="1" showErrorMessage="1" errorTitle="UWAGA!" error="Wpisana wartość jest nieprawidłowa." sqref="F8 F10 F12 F14 F16 F18">
      <formula1>AND(LEN(F8)&lt;=10,ISNUMBER(F8),LEFT(CELL("format",F8))&lt;&gt;"D",LEFT(CELL("format",F8))&lt;&gt;"P")</formula1>
    </dataValidation>
  </dataValidations>
  <printOptions/>
  <pageMargins left="0.7874015748031497" right="0.7874015748031497" top="0.984251968503937" bottom="0.984251968503937" header="0.5118110236220472" footer="0.5118110236220472"/>
  <pageSetup horizontalDpi="2400" verticalDpi="2400" orientation="portrait" paperSize="9" r:id="rId5"/>
  <drawing r:id="rId3"/>
  <legacyDrawing r:id="rId2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P32"/>
  <sheetViews>
    <sheetView showGridLines="0" showRowColHeaders="0" showOutlineSymbols="0" workbookViewId="0" topLeftCell="A3">
      <selection activeCell="G12" sqref="G12"/>
    </sheetView>
  </sheetViews>
  <sheetFormatPr defaultColWidth="8.796875" defaultRowHeight="15"/>
  <cols>
    <col min="1" max="1" width="0.1015625" style="0" customWidth="1"/>
    <col min="2" max="2" width="1.1015625" style="0" customWidth="1"/>
    <col min="3" max="3" width="5.59765625" style="0" customWidth="1"/>
    <col min="4" max="4" width="5.8984375" style="0" customWidth="1"/>
    <col min="5" max="5" width="1.796875" style="0" customWidth="1"/>
    <col min="6" max="6" width="4.59765625" style="0" customWidth="1"/>
    <col min="7" max="7" width="19.8984375" style="0" customWidth="1"/>
    <col min="8" max="8" width="3.796875" style="0" customWidth="1"/>
    <col min="9" max="9" width="0.59375" style="0" customWidth="1"/>
    <col min="10" max="10" width="2.09765625" style="0" customWidth="1"/>
    <col min="11" max="11" width="6" style="0" bestFit="1" customWidth="1"/>
    <col min="12" max="12" width="2.19921875" style="0" bestFit="1" customWidth="1"/>
    <col min="13" max="13" width="4.69921875" style="0" customWidth="1"/>
    <col min="14" max="14" width="20" style="0" customWidth="1"/>
    <col min="15" max="15" width="3.296875" style="0" customWidth="1"/>
  </cols>
  <sheetData>
    <row r="1" spans="1:6" ht="26.25" customHeight="1" hidden="1">
      <c r="A1">
        <v>2</v>
      </c>
      <c r="B1">
        <v>8</v>
      </c>
      <c r="C1">
        <v>5</v>
      </c>
      <c r="D1">
        <v>3</v>
      </c>
      <c r="E1">
        <v>1</v>
      </c>
      <c r="F1">
        <v>5</v>
      </c>
    </row>
    <row r="2" spans="1:6" ht="24.75" customHeight="1" hidden="1">
      <c r="A2">
        <v>3</v>
      </c>
      <c r="B2">
        <v>1</v>
      </c>
      <c r="C2">
        <v>2</v>
      </c>
      <c r="D2">
        <v>3</v>
      </c>
      <c r="E2">
        <v>2</v>
      </c>
      <c r="F2">
        <v>1</v>
      </c>
    </row>
    <row r="3" ht="53.25" customHeight="1">
      <c r="A3" s="19" t="str">
        <f>IF(COUNTIF(H12:O18,"C")=6,"BRAWO!","Oblicz potęgi:")</f>
        <v>Oblicz potęgi:</v>
      </c>
    </row>
    <row r="4" ht="48" customHeight="1">
      <c r="A4" s="19" t="s">
        <v>41</v>
      </c>
    </row>
    <row r="5" spans="4:14" ht="14.25" customHeight="1">
      <c r="D5" s="114"/>
      <c r="E5" s="114"/>
      <c r="F5" s="114"/>
      <c r="G5" s="115"/>
      <c r="H5" s="15"/>
      <c r="I5" s="15"/>
      <c r="J5" s="15"/>
      <c r="K5" s="15"/>
      <c r="M5" s="115"/>
      <c r="N5" s="115"/>
    </row>
    <row r="6" ht="24" customHeight="1" hidden="1"/>
    <row r="7" ht="15" hidden="1"/>
    <row r="8" spans="7:9" ht="15" hidden="1">
      <c r="G8" s="6"/>
      <c r="I8" s="6"/>
    </row>
    <row r="9" ht="15" hidden="1"/>
    <row r="10" ht="21.75" customHeight="1"/>
    <row r="11" spans="5:13" ht="15.75">
      <c r="E11" s="39"/>
      <c r="F11" s="113">
        <v>3</v>
      </c>
      <c r="H11" s="41"/>
      <c r="M11" s="113">
        <v>3</v>
      </c>
    </row>
    <row r="12" spans="3:15" ht="32.25" customHeight="1">
      <c r="C12" s="128" t="str">
        <f>"( "&amp;D12</f>
        <v>( 0,002</v>
      </c>
      <c r="D12" s="127">
        <f>POWER(10,-A2)*A1</f>
        <v>0.002</v>
      </c>
      <c r="E12" s="131" t="s">
        <v>5</v>
      </c>
      <c r="F12" s="14" t="s">
        <v>0</v>
      </c>
      <c r="G12" s="129"/>
      <c r="H12" s="112">
        <f>IF(G12="","",IF(G12=POWER(D12,F11),"C","D"))</f>
      </c>
      <c r="I12" s="25"/>
      <c r="J12" s="128" t="str">
        <f>"( "&amp;K12</f>
        <v>( 0,003</v>
      </c>
      <c r="K12" s="127">
        <f>IF(MOD(D1,10)=0,POWER(10,-2)*D1,POWER(10,-D2)*D1)</f>
        <v>0.003</v>
      </c>
      <c r="L12" s="132" t="s">
        <v>5</v>
      </c>
      <c r="M12" s="14" t="s">
        <v>0</v>
      </c>
      <c r="N12" s="129"/>
      <c r="O12" s="112">
        <f>IF(N12="","",IF(N12=POWER(K12,M11),"C","D"))</f>
      </c>
    </row>
    <row r="13" ht="21.75" customHeight="1"/>
    <row r="14" spans="6:15" ht="15">
      <c r="F14" s="113">
        <f>IF(F11=2,3,2)</f>
        <v>2</v>
      </c>
      <c r="M14" s="113">
        <f>IF(M11=2,2,3)</f>
        <v>3</v>
      </c>
      <c r="O14" s="26"/>
    </row>
    <row r="15" spans="3:15" ht="32.25">
      <c r="C15" s="128" t="str">
        <f>"( "&amp;D15</f>
        <v>( 0,8</v>
      </c>
      <c r="D15" s="127">
        <f>POWER(10,-B2)*B1</f>
        <v>0.8</v>
      </c>
      <c r="E15" s="132" t="s">
        <v>5</v>
      </c>
      <c r="F15" s="14" t="s">
        <v>0</v>
      </c>
      <c r="G15" s="130"/>
      <c r="H15" s="112">
        <f>IF(G15="","",IF(G15=POWER(D15,F14),"C","D"))</f>
      </c>
      <c r="J15" s="128" t="str">
        <f>"( "&amp;K15</f>
        <v>( 0,01</v>
      </c>
      <c r="K15" s="127">
        <f>IF(MOD(E1,10)=0,POWER(10,-2)*E1,POWER(10,-E2)*E1)</f>
        <v>0.01</v>
      </c>
      <c r="L15" s="132" t="s">
        <v>5</v>
      </c>
      <c r="M15" s="14" t="s">
        <v>0</v>
      </c>
      <c r="N15" s="129"/>
      <c r="O15" s="112">
        <f>IF(N15="","",IF(N15=POWER(K15,M14),"C","D"))</f>
      </c>
    </row>
    <row r="16" ht="23.25" customHeight="1"/>
    <row r="17" spans="6:13" ht="15">
      <c r="F17" s="113">
        <f>IF(F14=2,3,2)</f>
        <v>3</v>
      </c>
      <c r="M17" s="113">
        <f>IF(M14=2,3,2)</f>
        <v>2</v>
      </c>
    </row>
    <row r="18" spans="3:15" ht="32.25">
      <c r="C18" s="128" t="str">
        <f>"( "&amp;D18</f>
        <v>( 0,05</v>
      </c>
      <c r="D18" s="127">
        <f>POWER(10,-C2)*C1</f>
        <v>0.05</v>
      </c>
      <c r="E18" s="133" t="s">
        <v>5</v>
      </c>
      <c r="F18" s="14" t="s">
        <v>0</v>
      </c>
      <c r="G18" s="129"/>
      <c r="H18" s="112">
        <f>IF(G18="","",IF(G18=POWER(D18,F17),"C","D"))</f>
      </c>
      <c r="J18" s="128" t="str">
        <f>"( "&amp;K18</f>
        <v>( 0,5</v>
      </c>
      <c r="K18" s="127">
        <f>IF(MOD(F1,10)=0,POWER(10,-2)*F1,POWER(10,-F2)*F1)</f>
        <v>0.5</v>
      </c>
      <c r="L18" s="132" t="s">
        <v>5</v>
      </c>
      <c r="M18" s="14" t="s">
        <v>0</v>
      </c>
      <c r="N18" s="129"/>
      <c r="O18" s="112">
        <f>IF(N18="","",IF(N18=POWER(K18,M17),"C","D"))</f>
      </c>
    </row>
    <row r="20" spans="2:15" ht="18.75" customHeight="1">
      <c r="B20" s="103"/>
      <c r="C20" s="103"/>
      <c r="D20" s="103"/>
      <c r="E20" s="103"/>
      <c r="F20" s="104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 ht="10.5" customHeight="1" hidden="1">
      <c r="B21" s="103"/>
      <c r="C21" s="103"/>
      <c r="D21" s="103"/>
      <c r="E21" s="103"/>
      <c r="F21" s="105"/>
      <c r="G21" s="158"/>
      <c r="H21" s="106"/>
      <c r="I21" s="160"/>
      <c r="J21" s="161"/>
      <c r="K21" s="161"/>
      <c r="L21" s="156"/>
      <c r="M21" s="156"/>
      <c r="N21" s="105"/>
      <c r="O21" s="107"/>
    </row>
    <row r="22" spans="2:15" ht="12" customHeight="1" hidden="1">
      <c r="B22" s="103"/>
      <c r="C22" s="103"/>
      <c r="D22" s="103"/>
      <c r="E22" s="103"/>
      <c r="F22" s="105"/>
      <c r="G22" s="159"/>
      <c r="H22" s="105"/>
      <c r="I22" s="161"/>
      <c r="J22" s="161"/>
      <c r="K22" s="161"/>
      <c r="L22" s="156"/>
      <c r="M22" s="156"/>
      <c r="N22" s="108"/>
      <c r="O22" s="107"/>
    </row>
    <row r="23" spans="2:15" ht="14.25" customHeight="1" hidden="1">
      <c r="B23" s="103"/>
      <c r="C23" s="103"/>
      <c r="D23" s="103"/>
      <c r="E23" s="103"/>
      <c r="F23" s="105"/>
      <c r="G23" s="109"/>
      <c r="H23" s="109"/>
      <c r="I23" s="157"/>
      <c r="J23" s="157"/>
      <c r="K23" s="157"/>
      <c r="L23" s="157"/>
      <c r="M23" s="157"/>
      <c r="N23" s="110"/>
      <c r="O23" s="107"/>
    </row>
    <row r="24" spans="2:16" ht="11.25" customHeight="1">
      <c r="B24" s="103"/>
      <c r="C24" s="103"/>
      <c r="D24" s="103"/>
      <c r="E24" s="103"/>
      <c r="F24" s="105"/>
      <c r="G24" s="105"/>
      <c r="H24" s="105"/>
      <c r="I24" s="105"/>
      <c r="J24" s="105"/>
      <c r="K24" s="105"/>
      <c r="L24" s="105"/>
      <c r="M24" s="105"/>
      <c r="N24" s="105"/>
      <c r="O24" s="111"/>
      <c r="P24" s="28"/>
    </row>
    <row r="25" spans="2:15" ht="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 ht="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 ht="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 ht="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5">
      <c r="A30" s="19">
        <v>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 ht="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 ht="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</sheetData>
  <mergeCells count="5">
    <mergeCell ref="L21:M22"/>
    <mergeCell ref="I23:K23"/>
    <mergeCell ref="L23:M23"/>
    <mergeCell ref="G21:G22"/>
    <mergeCell ref="I21:K22"/>
  </mergeCells>
  <conditionalFormatting sqref="O14">
    <cfRule type="cellIs" priority="1" dxfId="7" operator="equal" stopIfTrue="1">
      <formula>"dobrze"</formula>
    </cfRule>
  </conditionalFormatting>
  <conditionalFormatting sqref="N23">
    <cfRule type="cellIs" priority="2" dxfId="8" operator="equal" stopIfTrue="1">
      <formula>0</formula>
    </cfRule>
  </conditionalFormatting>
  <conditionalFormatting sqref="G12 G15 G18 N12 N15 N18">
    <cfRule type="expression" priority="3" dxfId="5" stopIfTrue="1">
      <formula>(H12="C")</formula>
    </cfRule>
    <cfRule type="expression" priority="4" dxfId="6" stopIfTrue="1">
      <formula>(H12="D")</formula>
    </cfRule>
  </conditionalFormatting>
  <conditionalFormatting sqref="H15 H12 H18 O12 O15 O18">
    <cfRule type="cellIs" priority="5" dxfId="7" operator="equal" stopIfTrue="1">
      <formula>"C"</formula>
    </cfRule>
  </conditionalFormatting>
  <dataValidations count="3">
    <dataValidation type="whole" allowBlank="1" showInputMessage="1" showErrorMessage="1" errorTitle="U W A G A !!!" error="Wpisana wartość jest nieprawidłowa." sqref="I23:K23">
      <formula1>1</formula1>
      <formula2>100000000</formula2>
    </dataValidation>
    <dataValidation type="whole" allowBlank="1" showInputMessage="1" showErrorMessage="1" errorTitle="U W A G A !!!" error="Wpisana wartość jest nieprawidłowa." sqref="G23">
      <formula1>1</formula1>
      <formula2>10000000</formula2>
    </dataValidation>
    <dataValidation type="custom" allowBlank="1" showInputMessage="1" showErrorMessage="1" errorTitle="UWAGA!" error="Wpisana wartość jest nieprawidłowa." sqref="G12 G15 G18 N12 N15 N18">
      <formula1>AND(LEFT(CELL("format",G12))&lt;&gt;"D",LEFT(CELL("format",G12))&lt;&gt;"P",LEN(G12)&lt;=12,ISNUMBER(G12))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BB18"/>
  <sheetViews>
    <sheetView showGridLines="0" showRowColHeaders="0" showOutlineSymbols="0" workbookViewId="0" topLeftCell="A1">
      <selection activeCell="K9" sqref="K9:L9"/>
    </sheetView>
  </sheetViews>
  <sheetFormatPr defaultColWidth="8.796875" defaultRowHeight="15"/>
  <cols>
    <col min="2" max="2" width="1.69921875" style="0" customWidth="1"/>
    <col min="3" max="5" width="5.59765625" style="0" customWidth="1"/>
    <col min="6" max="6" width="5.3984375" style="0" customWidth="1"/>
    <col min="7" max="8" width="5.69921875" style="0" customWidth="1"/>
    <col min="9" max="10" width="5.59765625" style="0" customWidth="1"/>
    <col min="11" max="11" width="5.69921875" style="0" customWidth="1"/>
    <col min="12" max="12" width="5.59765625" style="17" customWidth="1"/>
    <col min="13" max="13" width="5.69921875" style="0" customWidth="1"/>
    <col min="14" max="14" width="4.59765625" style="0" customWidth="1"/>
  </cols>
  <sheetData>
    <row r="1" spans="1:54" ht="91.5" customHeight="1">
      <c r="A1" s="19" t="s">
        <v>29</v>
      </c>
      <c r="C1" s="19">
        <v>0</v>
      </c>
      <c r="D1" s="19">
        <v>0</v>
      </c>
      <c r="K1" s="86"/>
      <c r="BB1">
        <v>0</v>
      </c>
    </row>
    <row r="2" ht="12.75" customHeight="1"/>
    <row r="3" spans="2:15" ht="13.5" customHeight="1" thickBot="1">
      <c r="B3" s="99"/>
      <c r="C3" s="100" t="s">
        <v>3</v>
      </c>
      <c r="D3" s="99"/>
      <c r="E3" s="99"/>
      <c r="F3" s="99"/>
      <c r="G3" s="99"/>
      <c r="H3" s="99"/>
      <c r="I3" s="99"/>
      <c r="J3" s="99"/>
      <c r="K3" s="99"/>
      <c r="L3" s="101"/>
      <c r="M3" s="99"/>
      <c r="N3" s="102" t="s">
        <v>4</v>
      </c>
      <c r="O3" s="162"/>
    </row>
    <row r="4" spans="1:15" ht="33.75" customHeight="1" thickBot="1" thickTop="1">
      <c r="A4" s="19">
        <v>0</v>
      </c>
      <c r="B4" s="99"/>
      <c r="C4" s="85"/>
      <c r="D4" s="83"/>
      <c r="E4" s="83"/>
      <c r="F4" s="83"/>
      <c r="G4" s="83"/>
      <c r="H4" s="83"/>
      <c r="I4" s="83"/>
      <c r="J4" s="83"/>
      <c r="K4" s="83"/>
      <c r="L4" s="83"/>
      <c r="M4" s="83"/>
      <c r="N4" s="99"/>
      <c r="O4" s="162"/>
    </row>
    <row r="5" spans="2:15" ht="13.5" customHeight="1" thickTop="1">
      <c r="B5" s="99"/>
      <c r="C5" s="99"/>
      <c r="D5" s="101"/>
      <c r="E5" s="99"/>
      <c r="F5" s="99"/>
      <c r="G5" s="99"/>
      <c r="H5" s="99"/>
      <c r="I5" s="99"/>
      <c r="J5" s="99"/>
      <c r="K5" s="99"/>
      <c r="L5" s="101"/>
      <c r="M5" s="99"/>
      <c r="N5" s="99"/>
      <c r="O5" s="162"/>
    </row>
    <row r="6" ht="21.75" customHeight="1"/>
    <row r="7" spans="5:12" ht="10.5" customHeight="1">
      <c r="E7" s="18">
        <v>30</v>
      </c>
      <c r="F7" s="18"/>
      <c r="G7" s="19"/>
      <c r="H7" s="18">
        <v>95</v>
      </c>
      <c r="I7" s="20"/>
      <c r="K7" s="15"/>
      <c r="L7" s="80"/>
    </row>
    <row r="8" spans="2:14" ht="18" customHeight="1">
      <c r="B8" s="87"/>
      <c r="C8" s="88"/>
      <c r="D8" s="88"/>
      <c r="E8" s="97">
        <v>3</v>
      </c>
      <c r="F8" s="89"/>
      <c r="G8" s="89"/>
      <c r="H8" s="97">
        <v>1</v>
      </c>
      <c r="I8" s="90"/>
      <c r="J8" s="88"/>
      <c r="K8" s="88"/>
      <c r="L8" s="88"/>
      <c r="M8" s="88"/>
      <c r="N8" s="92"/>
    </row>
    <row r="9" spans="2:15" ht="43.5" customHeight="1">
      <c r="B9" s="93"/>
      <c r="C9" s="91"/>
      <c r="D9" s="91"/>
      <c r="E9" s="176">
        <f>E7*POWER(10,-E8)</f>
        <v>0.03</v>
      </c>
      <c r="F9" s="176"/>
      <c r="G9" s="125" t="str">
        <f>IF(E9=0,"","·")</f>
        <v>·</v>
      </c>
      <c r="H9" s="176">
        <f>H7*POWER(10,-H8)</f>
        <v>9.5</v>
      </c>
      <c r="I9" s="176"/>
      <c r="J9" s="98" t="str">
        <f>IF(H9=0,"","=")</f>
        <v>=</v>
      </c>
      <c r="K9" s="175"/>
      <c r="L9" s="175"/>
      <c r="M9" s="172">
        <f>E9*H9</f>
        <v>0.285</v>
      </c>
      <c r="N9" s="173"/>
      <c r="O9" s="21"/>
    </row>
    <row r="10" spans="2:14" ht="17.25" customHeight="1">
      <c r="B10" s="94"/>
      <c r="C10" s="95"/>
      <c r="D10" s="95"/>
      <c r="E10" s="95"/>
      <c r="F10" s="95"/>
      <c r="G10" s="95"/>
      <c r="H10" s="95"/>
      <c r="I10" s="95"/>
      <c r="J10" s="95"/>
      <c r="K10" s="174"/>
      <c r="L10" s="174"/>
      <c r="M10" s="95"/>
      <c r="N10" s="96"/>
    </row>
    <row r="11" spans="3:13" ht="13.5" customHeight="1">
      <c r="C11" s="17"/>
      <c r="E11" s="81"/>
      <c r="F11" s="81"/>
      <c r="G11" s="81"/>
      <c r="H11" s="81"/>
      <c r="I11" s="81"/>
      <c r="J11" s="81"/>
      <c r="K11" s="29"/>
      <c r="L11" s="84"/>
      <c r="M11" s="29"/>
    </row>
    <row r="12" spans="5:13" ht="3" customHeight="1" thickBot="1">
      <c r="E12" s="81"/>
      <c r="F12" s="81"/>
      <c r="G12" s="81"/>
      <c r="H12" s="81"/>
      <c r="I12" s="81"/>
      <c r="J12" s="81"/>
      <c r="K12" s="29"/>
      <c r="L12" s="84"/>
      <c r="M12" s="29"/>
    </row>
    <row r="13" spans="1:13" ht="12.75" customHeight="1" thickTop="1">
      <c r="A13" s="126" t="str">
        <f>E9&amp;" "&amp;G9&amp;" "&amp;H9</f>
        <v>0,03 · 9,5</v>
      </c>
      <c r="B13" s="151" t="s">
        <v>7</v>
      </c>
      <c r="C13" s="151"/>
      <c r="D13" s="151"/>
      <c r="G13" s="163">
        <f>IF(A1="BRAWO!","J","")</f>
      </c>
      <c r="H13" s="164"/>
      <c r="I13" s="164"/>
      <c r="J13" s="165"/>
      <c r="K13" s="29"/>
      <c r="L13" s="84"/>
      <c r="M13" s="29"/>
    </row>
    <row r="14" spans="7:10" ht="15">
      <c r="G14" s="166"/>
      <c r="H14" s="167"/>
      <c r="I14" s="167"/>
      <c r="J14" s="168"/>
    </row>
    <row r="15" spans="7:10" ht="15">
      <c r="G15" s="166"/>
      <c r="H15" s="167"/>
      <c r="I15" s="167"/>
      <c r="J15" s="168"/>
    </row>
    <row r="16" spans="7:10" ht="15">
      <c r="G16" s="166"/>
      <c r="H16" s="167"/>
      <c r="I16" s="167"/>
      <c r="J16" s="168"/>
    </row>
    <row r="17" spans="7:10" ht="15">
      <c r="G17" s="166"/>
      <c r="H17" s="167"/>
      <c r="I17" s="167"/>
      <c r="J17" s="168"/>
    </row>
    <row r="18" spans="7:15" ht="15.75" thickBot="1">
      <c r="G18" s="169"/>
      <c r="H18" s="170"/>
      <c r="I18" s="170"/>
      <c r="J18" s="171"/>
      <c r="N18" s="23"/>
      <c r="O18" s="23"/>
    </row>
    <row r="19" ht="15.75" thickTop="1"/>
  </sheetData>
  <mergeCells count="8">
    <mergeCell ref="O3:O5"/>
    <mergeCell ref="G13:J18"/>
    <mergeCell ref="B13:D13"/>
    <mergeCell ref="M9:N9"/>
    <mergeCell ref="K10:L10"/>
    <mergeCell ref="K9:L9"/>
    <mergeCell ref="H9:I9"/>
    <mergeCell ref="E9:F9"/>
  </mergeCells>
  <conditionalFormatting sqref="K10:L10">
    <cfRule type="cellIs" priority="1" dxfId="9" operator="equal" stopIfTrue="1">
      <formula>"C"</formula>
    </cfRule>
  </conditionalFormatting>
  <conditionalFormatting sqref="O3:O5">
    <cfRule type="cellIs" priority="2" dxfId="4" operator="equal" stopIfTrue="1">
      <formula>"C"</formula>
    </cfRule>
  </conditionalFormatting>
  <conditionalFormatting sqref="E9:F9 H9:I9">
    <cfRule type="cellIs" priority="3" dxfId="10" operator="equal" stopIfTrue="1">
      <formula>0</formula>
    </cfRule>
  </conditionalFormatting>
  <conditionalFormatting sqref="K9:L9">
    <cfRule type="expression" priority="4" dxfId="11" stopIfTrue="1">
      <formula>($K$1="D")</formula>
    </cfRule>
    <cfRule type="expression" priority="5" dxfId="12" stopIfTrue="1">
      <formula>(K1="C")</formula>
    </cfRule>
  </conditionalFormatting>
  <conditionalFormatting sqref="D4">
    <cfRule type="expression" priority="6" dxfId="13" stopIfTrue="1">
      <formula>AND($C$1=1,$D$1=1)</formula>
    </cfRule>
    <cfRule type="expression" priority="7" dxfId="14" stopIfTrue="1">
      <formula>($C$1=1)</formula>
    </cfRule>
    <cfRule type="expression" priority="8" dxfId="1" stopIfTrue="1">
      <formula>($D$1&lt;&gt;1)</formula>
    </cfRule>
  </conditionalFormatting>
  <conditionalFormatting sqref="E4">
    <cfRule type="expression" priority="9" dxfId="13" stopIfTrue="1">
      <formula>AND($C$1=2,$D$1=2,A4=1)</formula>
    </cfRule>
    <cfRule type="expression" priority="10" dxfId="14" stopIfTrue="1">
      <formula>($C$1=2)</formula>
    </cfRule>
    <cfRule type="expression" priority="11" dxfId="1" stopIfTrue="1">
      <formula>($D$1&lt;&gt;2)</formula>
    </cfRule>
  </conditionalFormatting>
  <conditionalFormatting sqref="F4">
    <cfRule type="expression" priority="12" dxfId="13" stopIfTrue="1">
      <formula>AND($C$1=3,$D$1=3,A4=1)</formula>
    </cfRule>
    <cfRule type="expression" priority="13" dxfId="14" stopIfTrue="1">
      <formula>($C$1=3)</formula>
    </cfRule>
    <cfRule type="expression" priority="14" dxfId="1" stopIfTrue="1">
      <formula>($D$1&lt;&gt;3)</formula>
    </cfRule>
  </conditionalFormatting>
  <conditionalFormatting sqref="G4">
    <cfRule type="expression" priority="15" dxfId="13" stopIfTrue="1">
      <formula>AND($C$1=4,$D$1=4,A4=1)</formula>
    </cfRule>
    <cfRule type="expression" priority="16" dxfId="14" stopIfTrue="1">
      <formula>($C$1=4)</formula>
    </cfRule>
    <cfRule type="expression" priority="17" dxfId="1" stopIfTrue="1">
      <formula>($D$1&lt;&gt;4)</formula>
    </cfRule>
  </conditionalFormatting>
  <conditionalFormatting sqref="H4">
    <cfRule type="expression" priority="18" dxfId="13" stopIfTrue="1">
      <formula>AND($C$1=5,$D$1=5,A4=1)</formula>
    </cfRule>
    <cfRule type="expression" priority="19" dxfId="14" stopIfTrue="1">
      <formula>($C$1=5)</formula>
    </cfRule>
    <cfRule type="expression" priority="20" dxfId="1" stopIfTrue="1">
      <formula>($D$1&lt;&gt;5)</formula>
    </cfRule>
  </conditionalFormatting>
  <conditionalFormatting sqref="I4">
    <cfRule type="expression" priority="21" dxfId="13" stopIfTrue="1">
      <formula>AND($C$1=6,$D$1=6,A4=1)</formula>
    </cfRule>
    <cfRule type="expression" priority="22" dxfId="14" stopIfTrue="1">
      <formula>($C$1=6)</formula>
    </cfRule>
    <cfRule type="expression" priority="23" dxfId="1" stopIfTrue="1">
      <formula>($D$1&lt;&gt;6)</formula>
    </cfRule>
  </conditionalFormatting>
  <conditionalFormatting sqref="J4">
    <cfRule type="expression" priority="24" dxfId="13" stopIfTrue="1">
      <formula>AND($C$1=7,$D$1=7,A4=1)</formula>
    </cfRule>
    <cfRule type="expression" priority="25" dxfId="14" stopIfTrue="1">
      <formula>($C$1=7)</formula>
    </cfRule>
    <cfRule type="expression" priority="26" dxfId="1" stopIfTrue="1">
      <formula>($D$1&lt;&gt;7)</formula>
    </cfRule>
  </conditionalFormatting>
  <conditionalFormatting sqref="K4">
    <cfRule type="expression" priority="27" dxfId="13" stopIfTrue="1">
      <formula>AND($C$1=8,$D$1=8,A4=1)</formula>
    </cfRule>
    <cfRule type="expression" priority="28" dxfId="14" stopIfTrue="1">
      <formula>($C$1=8)</formula>
    </cfRule>
    <cfRule type="expression" priority="29" dxfId="1" stopIfTrue="1">
      <formula>($D$1&lt;&gt;8)</formula>
    </cfRule>
  </conditionalFormatting>
  <conditionalFormatting sqref="L4">
    <cfRule type="expression" priority="30" dxfId="13" stopIfTrue="1">
      <formula>AND($C$1=9,$D$1=9,A4=1)</formula>
    </cfRule>
    <cfRule type="expression" priority="31" dxfId="14" stopIfTrue="1">
      <formula>($C$1=9)</formula>
    </cfRule>
    <cfRule type="expression" priority="32" dxfId="1" stopIfTrue="1">
      <formula>($D$1&lt;&gt;9)</formula>
    </cfRule>
  </conditionalFormatting>
  <conditionalFormatting sqref="M4">
    <cfRule type="expression" priority="33" dxfId="13" stopIfTrue="1">
      <formula>AND($C$1=10,$D$1=10,B4=1)</formula>
    </cfRule>
    <cfRule type="expression" priority="34" dxfId="14" stopIfTrue="1">
      <formula>($C$1=10)</formula>
    </cfRule>
    <cfRule type="expression" priority="35" dxfId="1" stopIfTrue="1">
      <formula>($D$1&lt;&gt;10)</formula>
    </cfRule>
  </conditionalFormatting>
  <conditionalFormatting sqref="G13:J18">
    <cfRule type="cellIs" priority="36" dxfId="15" operator="equal" stopIfTrue="1">
      <formula>""</formula>
    </cfRule>
  </conditionalFormatting>
  <conditionalFormatting sqref="C4">
    <cfRule type="expression" priority="37" dxfId="16" stopIfTrue="1">
      <formula>($C$1=0)</formula>
    </cfRule>
  </conditionalFormatting>
  <dataValidations count="1">
    <dataValidation type="custom" operator="lessThan" allowBlank="1" showInputMessage="1" showErrorMessage="1" errorTitle="UWAGA!" error="Wpisana wartość jest nieprawidłowa.&#10;" sqref="K9:L9">
      <formula1>AND(LEN(K9)&lt;=9,ISNUMBER(K9),LEFT(CELL("format",K9))&lt;&gt;"D",LEFT(CELL("format",K9))&lt;&gt;"P")</formula1>
    </dataValidation>
  </dataValidations>
  <printOptions/>
  <pageMargins left="0.75" right="0.75" top="1" bottom="1" header="0.5" footer="0.5"/>
  <pageSetup horizontalDpi="2400" verticalDpi="2400" orientation="portrait" paperSize="9" r:id="rId5"/>
  <drawing r:id="rId3"/>
  <legacyDrawing r:id="rId2"/>
  <picture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P25"/>
  <sheetViews>
    <sheetView showGridLines="0" showRowColHeaders="0" showOutlineSymbols="0" workbookViewId="0" topLeftCell="A1">
      <selection activeCell="C8" sqref="C8"/>
    </sheetView>
  </sheetViews>
  <sheetFormatPr defaultColWidth="8.796875" defaultRowHeight="15"/>
  <cols>
    <col min="1" max="1" width="1.796875" style="49" customWidth="1"/>
    <col min="2" max="2" width="3.296875" style="49" customWidth="1"/>
    <col min="3" max="3" width="7.19921875" style="49" customWidth="1"/>
    <col min="4" max="4" width="2.296875" style="49" customWidth="1"/>
    <col min="5" max="5" width="7.09765625" style="49" customWidth="1"/>
    <col min="6" max="6" width="2.296875" style="49" customWidth="1"/>
    <col min="7" max="7" width="7.09765625" style="49" customWidth="1"/>
    <col min="8" max="8" width="2.59765625" style="49" customWidth="1"/>
    <col min="9" max="9" width="7.09765625" style="49" customWidth="1"/>
    <col min="10" max="10" width="2.09765625" style="49" customWidth="1"/>
    <col min="11" max="16384" width="7.09765625" style="49" customWidth="1"/>
  </cols>
  <sheetData>
    <row r="1" spans="1:5" ht="60" customHeight="1">
      <c r="A1" s="48">
        <v>100</v>
      </c>
      <c r="B1" s="48">
        <v>200</v>
      </c>
      <c r="C1" s="48">
        <v>300</v>
      </c>
      <c r="D1" s="48">
        <v>400</v>
      </c>
      <c r="E1" s="48"/>
    </row>
    <row r="2" ht="12.75"/>
    <row r="3" spans="2:15" ht="18" customHeight="1" thickBot="1">
      <c r="B3" s="50" t="s">
        <v>10</v>
      </c>
      <c r="C3" s="51" t="s">
        <v>11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9.5" thickBot="1" thickTop="1">
      <c r="B4" s="50"/>
      <c r="C4" s="53"/>
      <c r="E4" s="54"/>
      <c r="F4" s="55"/>
      <c r="G4" s="54"/>
      <c r="H4" s="55"/>
      <c r="I4" s="54"/>
      <c r="K4" s="180"/>
      <c r="L4" s="180"/>
      <c r="M4" s="180"/>
      <c r="N4" s="52"/>
      <c r="O4" s="52"/>
    </row>
    <row r="5" spans="2:15" ht="15.75" customHeight="1" thickTop="1">
      <c r="B5" s="50"/>
      <c r="C5" s="56"/>
      <c r="D5" s="52"/>
      <c r="E5" s="54"/>
      <c r="F5" s="57"/>
      <c r="G5" s="54"/>
      <c r="H5" s="57"/>
      <c r="I5" s="54"/>
      <c r="J5" s="57"/>
      <c r="K5" s="54"/>
      <c r="L5" s="52"/>
      <c r="M5" s="52"/>
      <c r="N5" s="52"/>
      <c r="O5" s="52"/>
    </row>
    <row r="6" ht="15.75">
      <c r="C6" s="56" t="s">
        <v>32</v>
      </c>
    </row>
    <row r="7" ht="39.75" customHeight="1">
      <c r="C7" s="56"/>
    </row>
    <row r="8" spans="2:7" ht="21.75" customHeight="1">
      <c r="B8" s="50" t="s">
        <v>12</v>
      </c>
      <c r="C8" s="58"/>
      <c r="E8" s="59" t="s">
        <v>31</v>
      </c>
      <c r="F8" s="59"/>
      <c r="G8" s="59"/>
    </row>
    <row r="9" spans="5:7" ht="15">
      <c r="E9" s="123" t="s">
        <v>33</v>
      </c>
      <c r="F9" s="59" t="s">
        <v>13</v>
      </c>
      <c r="G9" s="59"/>
    </row>
    <row r="10" spans="3:16" ht="21.75" customHeight="1">
      <c r="C10" s="58"/>
      <c r="E10" s="124" t="s">
        <v>33</v>
      </c>
      <c r="F10" s="181" t="s">
        <v>34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3:16" ht="13.5" customHeight="1">
      <c r="C11" s="60"/>
      <c r="E11" s="60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ht="33.75" customHeight="1"/>
    <row r="13" spans="2:16" ht="33.75" customHeight="1">
      <c r="B13" s="50" t="s">
        <v>14</v>
      </c>
      <c r="C13" s="61" t="s">
        <v>15</v>
      </c>
      <c r="D13" s="181" t="s">
        <v>35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3:16" ht="33" customHeight="1">
      <c r="C14" s="62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2:16" ht="30.75" customHeight="1">
      <c r="B15" s="50" t="s">
        <v>16</v>
      </c>
      <c r="C15" s="63" t="s">
        <v>17</v>
      </c>
      <c r="D15" s="181" t="s">
        <v>36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4:16" ht="16.5" customHeight="1"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ht="34.5" customHeight="1"/>
    <row r="18" spans="2:15" ht="15.75" customHeight="1">
      <c r="B18" s="50" t="s">
        <v>18</v>
      </c>
      <c r="C18" s="56" t="s">
        <v>37</v>
      </c>
      <c r="H18" s="59"/>
      <c r="I18" s="59"/>
      <c r="J18" s="59"/>
      <c r="K18" s="59"/>
      <c r="L18" s="59"/>
      <c r="M18" s="59"/>
      <c r="N18" s="59"/>
      <c r="O18" s="59"/>
    </row>
    <row r="19" spans="8:15" ht="33.75" customHeight="1">
      <c r="H19" s="59"/>
      <c r="I19" s="59"/>
      <c r="J19" s="59"/>
      <c r="K19" s="59"/>
      <c r="L19" s="59"/>
      <c r="M19" s="59"/>
      <c r="N19" s="59"/>
      <c r="O19" s="59"/>
    </row>
    <row r="20" spans="2:16" ht="15.75" customHeight="1">
      <c r="B20" s="50" t="s">
        <v>19</v>
      </c>
      <c r="C20" s="178" t="s">
        <v>38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</row>
    <row r="21" spans="3:16" ht="9.75" customHeight="1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</row>
    <row r="22" spans="3:16" ht="9.75" customHeight="1"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3:11" ht="15.75">
      <c r="C23" s="56" t="s">
        <v>20</v>
      </c>
      <c r="K23" s="117" t="s">
        <v>39</v>
      </c>
    </row>
    <row r="24" ht="33.75" customHeight="1"/>
    <row r="25" spans="2:12" ht="16.5" customHeight="1">
      <c r="B25" s="50" t="s">
        <v>21</v>
      </c>
      <c r="C25" s="56" t="s">
        <v>22</v>
      </c>
      <c r="H25" s="64" t="s">
        <v>23</v>
      </c>
      <c r="I25" s="177" t="s">
        <v>24</v>
      </c>
      <c r="J25" s="177"/>
      <c r="K25" s="177"/>
      <c r="L25" s="56" t="s">
        <v>40</v>
      </c>
    </row>
    <row r="26" ht="14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17" stopIfTrue="1">
      <formula>(C8/C10=IU8)</formula>
    </cfRule>
    <cfRule type="expression" priority="2" dxfId="18" stopIfTrue="1">
      <formula>AND((C8/C10&lt;&gt;IU8),C8&lt;&gt;"",C10&lt;&gt;"")</formula>
    </cfRule>
  </conditionalFormatting>
  <conditionalFormatting sqref="G4 I5">
    <cfRule type="expression" priority="3" dxfId="17" stopIfTrue="1">
      <formula>(G4/E2=A4)</formula>
    </cfRule>
    <cfRule type="expression" priority="4" dxfId="19" stopIfTrue="1">
      <formula>AND((G4/E2&lt;&gt;A4),G4&lt;&gt;"",E2&lt;&gt;"")</formula>
    </cfRule>
  </conditionalFormatting>
  <conditionalFormatting sqref="I4 K5">
    <cfRule type="expression" priority="5" dxfId="20" stopIfTrue="1">
      <formula>(I4/I2=E4)</formula>
    </cfRule>
    <cfRule type="expression" priority="6" dxfId="21" stopIfTrue="1">
      <formula>AND((I4/I2&lt;&gt;E4),I4&lt;&gt;"",I2&lt;&gt;"")</formula>
    </cfRule>
  </conditionalFormatting>
  <conditionalFormatting sqref="E4 G5">
    <cfRule type="expression" priority="7" dxfId="17" stopIfTrue="1">
      <formula>(E4/C2=IU1)</formula>
    </cfRule>
    <cfRule type="expression" priority="8" dxfId="18" stopIfTrue="1">
      <formula>AND((E4/C2&lt;&gt;IU1),E4&lt;&gt;"",C2&lt;&gt;"")</formula>
    </cfRule>
  </conditionalFormatting>
  <conditionalFormatting sqref="C4 E5">
    <cfRule type="expression" priority="9" dxfId="17" stopIfTrue="1">
      <formula>(C4/A2=IS1)</formula>
    </cfRule>
    <cfRule type="expression" priority="10" dxfId="22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kl.V</dc:title>
  <dc:subject>Mnożenie ułamków dziesiętnych</dc:subject>
  <dc:creator>Mirosława Krzyzanowska</dc:creator>
  <cp:keywords/>
  <dc:description/>
  <cp:lastModifiedBy>Krzyżanowska</cp:lastModifiedBy>
  <cp:lastPrinted>2002-02-23T16:29:47Z</cp:lastPrinted>
  <dcterms:created xsi:type="dcterms:W3CDTF">2001-08-15T17:16:10Z</dcterms:created>
  <dcterms:modified xsi:type="dcterms:W3CDTF">2003-06-06T18:50:41Z</dcterms:modified>
  <cp:category/>
  <cp:version/>
  <cp:contentType/>
  <cp:contentStatus/>
</cp:coreProperties>
</file>