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4441" yWindow="65341" windowWidth="11340" windowHeight="7305" tabRatio="612" activeTab="2"/>
  </bookViews>
  <sheets>
    <sheet name="Arkusz1" sheetId="1" r:id="rId1"/>
    <sheet name="Arkusz2" sheetId="2" r:id="rId2"/>
    <sheet name="Arkusz3" sheetId="3" r:id="rId3"/>
    <sheet name="Arkusz9" sheetId="4" r:id="rId4"/>
    <sheet name="Arkusz4" sheetId="5" r:id="rId5"/>
    <sheet name="Arkusz5" sheetId="6" r:id="rId6"/>
    <sheet name="Arkusz6" sheetId="7" r:id="rId7"/>
    <sheet name="Arkusz7" sheetId="8" r:id="rId8"/>
  </sheets>
  <externalReferences>
    <externalReference r:id="rId11"/>
  </externalReferences>
  <definedNames>
    <definedName name="Dworzec">'Arkusz2'!$N$21,'Arkusz2'!$N$23,'Arkusz2'!$N$25,'Arkusz2'!$R$25</definedName>
    <definedName name="Kwadrat" localSheetId="3">'[1]Arkusz5'!$Q$3:$AA$6,'[1]Arkusz5'!$Q$7:$X$7</definedName>
    <definedName name="myRange">'Arkusz4'!$P$20:$Q$25</definedName>
    <definedName name="WSklepie" localSheetId="7">'Arkusz7'!$D$59,'Arkusz7'!$H$59,'Arkusz7'!$D$64,'Arkusz7'!$H$64</definedName>
    <definedName name="WSklepie">'Arkusz2'!$D$59,'Arkusz2'!$H$59,'Arkusz2'!$D$64,'Arkusz2'!$H$64</definedName>
    <definedName name="Zad1" localSheetId="3">'[1]Arkusz2'!$E$8,'[1]Arkusz2'!$E$9,'[1]Arkusz2'!$E$11,'[1]Arkusz2'!$E$12,'[1]Arkusz2'!$E$14,'[1]Arkusz2'!$E$15</definedName>
    <definedName name="Zad1">'Arkusz1'!$G$8,'Arkusz1'!$C$10,'Arkusz1'!$E$12,'Arkusz1'!$O$8,'Arkusz1'!$K$10,'Arkusz1'!$M$12</definedName>
    <definedName name="Zad2" localSheetId="4">'Arkusz4'!$D$20,'Arkusz4'!$E$23,'Arkusz4'!$E$28,'Arkusz4'!$F$31,'Arkusz4'!$G$23,'Arkusz4'!$H$26,'Arkusz4'!$I$28,'Arkusz4'!$J$31,'Arkusz4'!$L$20,'Arkusz4'!$L$26,'Arkusz4'!$N$31,'Arkusz4'!$M$34</definedName>
    <definedName name="Zad2" localSheetId="3">'[1]Arkusz2'!$E$29:$E$30,'[1]Arkusz2'!$E$32,'[1]Arkusz2'!$E$33,'[1]Arkusz2'!$E$35,'[1]Arkusz2'!$E$36</definedName>
    <definedName name="Zad3L" localSheetId="5">'Arkusz5'!$E$44:$F$46,'Arkusz5'!$D$45,'Arkusz5'!$D$46</definedName>
    <definedName name="Zad3l" localSheetId="3">'[1]Arkusz2'!$E$64,'[1]Arkusz2'!$E$65</definedName>
    <definedName name="Zad3T" localSheetId="5">'Arkusz5'!$L$43,'Arkusz5'!$J$44:$L$44,'Arkusz5'!$J$45,'Arkusz5'!$L$45:$M$45,'Arkusz5'!$K$46,'Arkusz5'!$M$46</definedName>
    <definedName name="Zad4L" localSheetId="6">'Arkusz6'!$G$55:$G$58,'Arkusz6'!$B$59:$E$59</definedName>
    <definedName name="Zad4T" localSheetId="6">'Arkusz6'!$M$55,'Arkusz6'!$L$56,'Arkusz6'!$N$56,'Arkusz6'!$L$57,'Arkusz6'!$M$57</definedName>
  </definedNames>
  <calcPr fullCalcOnLoad="1"/>
</workbook>
</file>

<file path=xl/comments2.xml><?xml version="1.0" encoding="utf-8"?>
<comments xmlns="http://schemas.openxmlformats.org/spreadsheetml/2006/main">
  <authors>
    <author>Bartosz Krzyzanowski</author>
  </authors>
  <commentList>
    <comment ref="C38" authorId="0">
      <text>
        <r>
          <rPr>
            <b/>
            <sz val="12"/>
            <color indexed="62"/>
            <rFont val="Arial"/>
            <family val="2"/>
          </rPr>
          <t xml:space="preserve">Jesteś w sklepie i dysponujesz kwotą wpisaną w komórkę </t>
        </r>
        <r>
          <rPr>
            <b/>
            <sz val="12"/>
            <color indexed="17"/>
            <rFont val="Arial"/>
            <family val="2"/>
          </rPr>
          <t>Twoje pieniądze</t>
        </r>
        <r>
          <rPr>
            <b/>
            <sz val="12"/>
            <color indexed="62"/>
            <rFont val="Arial"/>
            <family val="2"/>
          </rPr>
          <t>. Jeżeli chcesz kupić jakiś przedmiot musisz w niego kliknąć (max. możesz dokonać zakupu 4 rzeczy). Następnie wpisz kwotę jaką należy zapłacić za wybrane przedmioty i oblicz resztę jaką otrzymasz.</t>
        </r>
      </text>
    </comment>
    <comment ref="C4" authorId="0">
      <text>
        <r>
          <rPr>
            <b/>
            <sz val="12"/>
            <color indexed="62"/>
            <rFont val="Arial"/>
            <family val="2"/>
          </rPr>
          <t>Jesteś na dworcu kolejowym. Wpisz odpowiedzi na pytania, wykorzystując dane z tablic informacyjnych.</t>
        </r>
      </text>
    </comment>
  </commentList>
</comments>
</file>

<file path=xl/comments4.xml><?xml version="1.0" encoding="utf-8"?>
<comments xmlns="http://schemas.openxmlformats.org/spreadsheetml/2006/main">
  <authors>
    <author>Kryzanowska</author>
  </authors>
  <commentList>
    <comment ref="I24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comments7.xml><?xml version="1.0" encoding="utf-8"?>
<comments xmlns="http://schemas.openxmlformats.org/spreadsheetml/2006/main">
  <authors>
    <author> Mirosława Krzyzanowska</author>
  </authors>
  <commentList>
    <comment ref="B53" authorId="0">
      <text>
        <r>
          <rPr>
            <b/>
            <sz val="12"/>
            <color indexed="62"/>
            <rFont val="Arial"/>
            <family val="2"/>
          </rPr>
          <t xml:space="preserve">Kwadrat, w którym sumy liczb w poziomie, w pionie, na ukos w prawo oraz na ukos w lewo są sobie równe, nazywamy kwadratem magicznym.
</t>
        </r>
      </text>
    </comment>
  </commentList>
</comments>
</file>

<file path=xl/comments8.xml><?xml version="1.0" encoding="utf-8"?>
<comments xmlns="http://schemas.openxmlformats.org/spreadsheetml/2006/main">
  <authors>
    <author>Bartosz Krzyzanowski</author>
  </authors>
  <commentList>
    <comment ref="C38" authorId="0">
      <text>
        <r>
          <rPr>
            <b/>
            <sz val="12"/>
            <color indexed="62"/>
            <rFont val="Arial"/>
            <family val="2"/>
          </rPr>
          <t xml:space="preserve">Jesteś w sklepie i dysponujesz kwotą wpisaną w komórkę </t>
        </r>
        <r>
          <rPr>
            <b/>
            <sz val="12"/>
            <color indexed="12"/>
            <rFont val="Arial"/>
            <family val="2"/>
          </rPr>
          <t>Twoje pieniądze</t>
        </r>
        <r>
          <rPr>
            <b/>
            <sz val="12"/>
            <color indexed="62"/>
            <rFont val="Arial"/>
            <family val="2"/>
          </rPr>
          <t>. Jeżeli chcesz kupić jakiś przedmiot, musisz w niego kliknąć ( możesz dokonać zakupu co najwyżej czterech rzeczy). Następnie wpisz kwotę, jaką należy zapłacić za wybrane przedmioty i oblicz, jaką resztę otrzymasz.</t>
        </r>
      </text>
    </comment>
  </commentList>
</comments>
</file>

<file path=xl/sharedStrings.xml><?xml version="1.0" encoding="utf-8"?>
<sst xmlns="http://schemas.openxmlformats.org/spreadsheetml/2006/main" count="96" uniqueCount="61">
  <si>
    <t>=</t>
  </si>
  <si>
    <t>+</t>
  </si>
  <si>
    <t xml:space="preserve">Zakres </t>
  </si>
  <si>
    <t>Zakres</t>
  </si>
  <si>
    <t>Suma</t>
  </si>
  <si>
    <t>KRAKÓW-GDAŃSK</t>
  </si>
  <si>
    <t xml:space="preserve">KRAKÓW-GDAŃSK </t>
  </si>
  <si>
    <r>
      <t>EKSPRES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LAJKONIK</t>
    </r>
  </si>
  <si>
    <t>ODJAZD</t>
  </si>
  <si>
    <t>PRZYJAZD</t>
  </si>
  <si>
    <t>OPÓŹNIENIE</t>
  </si>
  <si>
    <t>zł</t>
  </si>
  <si>
    <t>gr</t>
  </si>
  <si>
    <t xml:space="preserve">Twoje pieniądze </t>
  </si>
  <si>
    <t>Reszta</t>
  </si>
  <si>
    <t>Należność</t>
  </si>
  <si>
    <t>gg:mm</t>
  </si>
  <si>
    <t>godz.</t>
  </si>
  <si>
    <t>min.</t>
  </si>
  <si>
    <t>godz</t>
  </si>
  <si>
    <t>min</t>
  </si>
  <si>
    <t>odjazd</t>
  </si>
  <si>
    <t>przyjazd</t>
  </si>
  <si>
    <t>spóżnienie</t>
  </si>
  <si>
    <t>Sprawdź, czy ten kwadrat jest kwadratem magicznym</t>
  </si>
  <si>
    <t>Objaśnienie</t>
  </si>
  <si>
    <t>1.</t>
  </si>
  <si>
    <t>2.</t>
  </si>
  <si>
    <t>kliknąć w nią myszką,</t>
  </si>
  <si>
    <t>3.</t>
  </si>
  <si>
    <t>C</t>
  </si>
  <si>
    <t>4.</t>
  </si>
  <si>
    <t>D</t>
  </si>
  <si>
    <t>5.</t>
  </si>
  <si>
    <t>Magiczny kwadrat</t>
  </si>
  <si>
    <t>Ile minut zostało do odjazdu z Krakowa ekspresu Lajkonik?</t>
  </si>
  <si>
    <t>O której godzinie ekspres Lajkonik przyjedzie do Gdańska?</t>
  </si>
  <si>
    <t>(uwzględniając opóźnienie)</t>
  </si>
  <si>
    <t>KASA</t>
  </si>
  <si>
    <t>Piłka</t>
  </si>
  <si>
    <t>6.</t>
  </si>
  <si>
    <t xml:space="preserve">np. dla przycisku </t>
  </si>
  <si>
    <t xml:space="preserve">7. </t>
  </si>
  <si>
    <t>Wskazówka</t>
  </si>
  <si>
    <t>np.</t>
  </si>
  <si>
    <t>Najeżdżając myszką  na komórkę:</t>
  </si>
  <si>
    <t xml:space="preserve">Odpowiedzi  należy wpisywać do  niebieskich, aktywnych komórek (otoczonych ramką):  </t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</si>
  <si>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>n</t>
    </r>
  </si>
  <si>
    <r>
      <t>2.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Coś z życia – na dworcu i w sklepie.</t>
    </r>
  </si>
  <si>
    <r>
      <t>1.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Ćwiczenia rachunkowe – rozwiązywanie równań, uzupełnianie grafów i kwadratów magicznych.</t>
    </r>
  </si>
  <si>
    <t>Aby komórka stała się aktywna (otoczona ramką), należy:</t>
  </si>
  <si>
    <t>Jak długo trwa podróż z Krakowa do Gdańska?</t>
  </si>
  <si>
    <t>–</t>
  </si>
  <si>
    <r>
      <t xml:space="preserve">Po wpisaniu każdej odpowiedzi należy nacisnąć na klawiaturze klawisz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</si>
  <si>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r>
      <t xml:space="preserve">przenieść zaznaczenie (ramkę)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</si>
  <si>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r>
      <t>Symbol ten oznacza prawidłową odpowiedź (jeżeli odpowiedzi sprawdzane są na bieżąco, ujrzymy go zaraz po naciśnięciu</t>
    </r>
    <r>
      <rPr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aktywna). </t>
    </r>
  </si>
  <si>
    <r>
      <t>Symbol ten oznacza błędną odpowiedź (jeżeli odpowiedzi sprawdzane są na bieżąco, ujrzymy go zaraz po naciśnięciu</t>
    </r>
    <r>
      <rPr>
        <b/>
        <sz val="12"/>
        <color indexed="12"/>
        <rFont val="Arial CE"/>
        <family val="2"/>
      </rPr>
      <t xml:space="preserve"> 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</si>
  <si>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t>Każdy element arkusza, który po kliknięciu wykonuje określone zadanie, oznaczony jest symbolem:</t>
  </si>
  <si>
    <r>
      <t xml:space="preserve">Zamiast klikać w przycisk, można użyć skrótu klawiaturowego – jednocześnie wcisnąć lewy </t>
    </r>
    <r>
      <rPr>
        <b/>
        <sz val="12"/>
        <color indexed="12"/>
        <rFont val="Arial CE"/>
        <family val="2"/>
      </rPr>
      <t xml:space="preserve">ALT </t>
    </r>
    <r>
      <rPr>
        <sz val="12"/>
        <color indexed="62"/>
        <rFont val="Arial CE"/>
        <family val="2"/>
      </rPr>
      <t>oraz klawisz podkreślonej litery.</t>
    </r>
  </si>
  <si>
    <t>, uzyskasz dodatkowe informację.</t>
  </si>
  <si>
    <t>−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</si>
</sst>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mm"/>
    <numFmt numFmtId="166" formatCode="#,##0.00\ &quot;zł&quot;"/>
    <numFmt numFmtId="167" formatCode="#&quot; &quot;???/???"/>
    <numFmt numFmtId="168" formatCode="#&quot; &quot;??/16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9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8"/>
      <color indexed="63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b/>
      <sz val="20"/>
      <color indexed="12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9"/>
      <name val="Arial CE"/>
      <family val="2"/>
    </font>
    <font>
      <sz val="8"/>
      <color indexed="23"/>
      <name val="Arial CE"/>
      <family val="2"/>
    </font>
    <font>
      <sz val="8"/>
      <color indexed="9"/>
      <name val="Arial CE"/>
      <family val="2"/>
    </font>
    <font>
      <sz val="12"/>
      <name val="Arial CE"/>
      <family val="2"/>
    </font>
    <font>
      <sz val="10"/>
      <color indexed="48"/>
      <name val="Arial CE"/>
      <family val="2"/>
    </font>
    <font>
      <b/>
      <sz val="12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color indexed="12"/>
      <name val="Arial CE"/>
      <family val="2"/>
    </font>
    <font>
      <b/>
      <sz val="9"/>
      <color indexed="12"/>
      <name val="Arial CE"/>
      <family val="2"/>
    </font>
    <font>
      <b/>
      <sz val="16"/>
      <color indexed="10"/>
      <name val="Arial CE"/>
      <family val="2"/>
    </font>
    <font>
      <b/>
      <sz val="11"/>
      <color indexed="12"/>
      <name val="Arial CE"/>
      <family val="2"/>
    </font>
    <font>
      <b/>
      <sz val="13"/>
      <color indexed="53"/>
      <name val="Arial CE"/>
      <family val="2"/>
    </font>
    <font>
      <b/>
      <sz val="14"/>
      <color indexed="12"/>
      <name val="Arial CE"/>
      <family val="2"/>
    </font>
    <font>
      <b/>
      <sz val="16"/>
      <color indexed="23"/>
      <name val="Arial CE"/>
      <family val="2"/>
    </font>
    <font>
      <b/>
      <sz val="16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sz val="10"/>
      <color indexed="62"/>
      <name val="Arial CE"/>
      <family val="2"/>
    </font>
    <font>
      <b/>
      <sz val="18"/>
      <color indexed="13"/>
      <name val="Arial CE"/>
      <family val="2"/>
    </font>
    <font>
      <sz val="7"/>
      <color indexed="12"/>
      <name val="Arial CE"/>
      <family val="2"/>
    </font>
    <font>
      <b/>
      <sz val="20"/>
      <color indexed="57"/>
      <name val="Arial CE"/>
      <family val="2"/>
    </font>
    <font>
      <b/>
      <sz val="8"/>
      <color indexed="57"/>
      <name val="Arial CE"/>
      <family val="2"/>
    </font>
    <font>
      <sz val="8"/>
      <color indexed="55"/>
      <name val="Arial CE"/>
      <family val="2"/>
    </font>
    <font>
      <sz val="12"/>
      <color indexed="62"/>
      <name val="Arial CE"/>
      <family val="2"/>
    </font>
    <font>
      <b/>
      <sz val="10"/>
      <color indexed="9"/>
      <name val="Arial CE"/>
      <family val="2"/>
    </font>
    <font>
      <sz val="10"/>
      <color indexed="53"/>
      <name val="Arial CE"/>
      <family val="2"/>
    </font>
    <font>
      <sz val="10"/>
      <color indexed="46"/>
      <name val="Arial CE"/>
      <family val="2"/>
    </font>
    <font>
      <sz val="9"/>
      <color indexed="46"/>
      <name val="Arial CE"/>
      <family val="2"/>
    </font>
    <font>
      <sz val="11"/>
      <color indexed="12"/>
      <name val="Arial CE"/>
      <family val="2"/>
    </font>
    <font>
      <sz val="16"/>
      <color indexed="9"/>
      <name val="Arial CE"/>
      <family val="2"/>
    </font>
    <font>
      <b/>
      <sz val="14"/>
      <color indexed="48"/>
      <name val="Arial CE"/>
      <family val="2"/>
    </font>
    <font>
      <sz val="9"/>
      <color indexed="9"/>
      <name val="Arial CE"/>
      <family val="2"/>
    </font>
    <font>
      <b/>
      <sz val="20"/>
      <color indexed="62"/>
      <name val="Arial CE"/>
      <family val="2"/>
    </font>
    <font>
      <b/>
      <sz val="12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62"/>
      <name val="Arial CE"/>
      <family val="2"/>
    </font>
    <font>
      <b/>
      <sz val="26"/>
      <color indexed="57"/>
      <name val="Wingdings"/>
      <family val="0"/>
    </font>
    <font>
      <sz val="12"/>
      <color indexed="10"/>
      <name val="Arial CE"/>
      <family val="2"/>
    </font>
    <font>
      <b/>
      <sz val="26"/>
      <color indexed="10"/>
      <name val="Wingdings"/>
      <family val="0"/>
    </font>
    <font>
      <b/>
      <sz val="18"/>
      <color indexed="10"/>
      <name val="Arial CE"/>
      <family val="2"/>
    </font>
    <font>
      <b/>
      <sz val="22"/>
      <color indexed="62"/>
      <name val="Arial CE"/>
      <family val="2"/>
    </font>
    <font>
      <b/>
      <sz val="28"/>
      <color indexed="10"/>
      <name val="Wingdings"/>
      <family val="0"/>
    </font>
    <font>
      <sz val="24"/>
      <color indexed="10"/>
      <name val="Wingdings"/>
      <family val="0"/>
    </font>
    <font>
      <b/>
      <sz val="20"/>
      <color indexed="10"/>
      <name val="Arial CE"/>
      <family val="2"/>
    </font>
    <font>
      <b/>
      <sz val="26"/>
      <color indexed="62"/>
      <name val="Arial CE"/>
      <family val="2"/>
    </font>
    <font>
      <b/>
      <sz val="16"/>
      <color indexed="9"/>
      <name val="Arial CE"/>
      <family val="2"/>
    </font>
    <font>
      <sz val="26"/>
      <name val="Wingdings"/>
      <family val="0"/>
    </font>
    <font>
      <b/>
      <sz val="36"/>
      <color indexed="10"/>
      <name val="Wingdings"/>
      <family val="0"/>
    </font>
    <font>
      <sz val="28"/>
      <color indexed="10"/>
      <name val="Wingdings"/>
      <family val="0"/>
    </font>
    <font>
      <sz val="28"/>
      <color indexed="57"/>
      <name val="Wingdings"/>
      <family val="0"/>
    </font>
    <font>
      <sz val="28"/>
      <color indexed="62"/>
      <name val="Wingdings"/>
      <family val="0"/>
    </font>
    <font>
      <b/>
      <sz val="12"/>
      <color indexed="62"/>
      <name val="Arial"/>
      <family val="2"/>
    </font>
    <font>
      <sz val="68"/>
      <color indexed="10"/>
      <name val="Wingdings"/>
      <family val="0"/>
    </font>
    <font>
      <b/>
      <sz val="10"/>
      <color indexed="57"/>
      <name val="Arial CE"/>
      <family val="2"/>
    </font>
    <font>
      <sz val="72"/>
      <color indexed="10"/>
      <name val="Wingdings"/>
      <family val="0"/>
    </font>
    <font>
      <sz val="10"/>
      <color indexed="22"/>
      <name val="Arial CE"/>
      <family val="2"/>
    </font>
    <font>
      <sz val="22"/>
      <color indexed="10"/>
      <name val="Wingdings"/>
      <family val="0"/>
    </font>
    <font>
      <b/>
      <sz val="22"/>
      <color indexed="10"/>
      <name val="Wingdings"/>
      <family val="0"/>
    </font>
    <font>
      <b/>
      <sz val="12"/>
      <color indexed="17"/>
      <name val="Arial"/>
      <family val="2"/>
    </font>
    <font>
      <b/>
      <sz val="11"/>
      <color indexed="10"/>
      <name val="Arial CE"/>
      <family val="2"/>
    </font>
    <font>
      <sz val="16"/>
      <color indexed="54"/>
      <name val="Arial CE"/>
      <family val="2"/>
    </font>
    <font>
      <sz val="14"/>
      <color indexed="62"/>
      <name val="Arial CE"/>
      <family val="2"/>
    </font>
    <font>
      <b/>
      <sz val="11"/>
      <color indexed="22"/>
      <name val="Arial CE"/>
      <family val="2"/>
    </font>
    <font>
      <sz val="20"/>
      <color indexed="22"/>
      <name val="Arial CE"/>
      <family val="2"/>
    </font>
    <font>
      <sz val="10"/>
      <color indexed="54"/>
      <name val="Arial CE"/>
      <family val="2"/>
    </font>
    <font>
      <sz val="14"/>
      <color indexed="10"/>
      <name val="Arial CE"/>
      <family val="2"/>
    </font>
    <font>
      <sz val="14"/>
      <color indexed="9"/>
      <name val="Arial CE"/>
      <family val="2"/>
    </font>
    <font>
      <sz val="8"/>
      <color indexed="54"/>
      <name val="Arial CE"/>
      <family val="2"/>
    </font>
    <font>
      <b/>
      <sz val="12"/>
      <color indexed="9"/>
      <name val="Arial CE"/>
      <family val="2"/>
    </font>
    <font>
      <b/>
      <sz val="12"/>
      <color indexed="48"/>
      <name val="Arial CE"/>
      <family val="2"/>
    </font>
    <font>
      <b/>
      <sz val="18"/>
      <color indexed="12"/>
      <name val="Arial CE"/>
      <family val="2"/>
    </font>
    <font>
      <b/>
      <sz val="8"/>
      <color indexed="12"/>
      <name val="Arial CE"/>
      <family val="2"/>
    </font>
    <font>
      <b/>
      <sz val="11"/>
      <color indexed="9"/>
      <name val="Arial CE"/>
      <family val="2"/>
    </font>
    <font>
      <sz val="68"/>
      <color indexed="57"/>
      <name val="Wingdings"/>
      <family val="0"/>
    </font>
    <font>
      <sz val="72"/>
      <color indexed="57"/>
      <name val="Wingdings"/>
      <family val="0"/>
    </font>
    <font>
      <b/>
      <sz val="26"/>
      <color indexed="57"/>
      <name val="Arial"/>
      <family val="2"/>
    </font>
    <font>
      <sz val="12"/>
      <color indexed="12"/>
      <name val="Arial CE"/>
      <family val="2"/>
    </font>
    <font>
      <b/>
      <sz val="12"/>
      <color indexed="12"/>
      <name val="Arial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/>
      <right style="thick"/>
      <top style="thick"/>
      <bottom style="thick"/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ck">
        <color indexed="54"/>
      </left>
      <right style="thin">
        <color indexed="54"/>
      </right>
      <top style="thick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ck">
        <color indexed="54"/>
      </top>
      <bottom style="thin">
        <color indexed="5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ck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ck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ck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54"/>
      </right>
      <top style="thick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ck">
        <color indexed="54"/>
      </top>
      <bottom style="thin">
        <color indexed="54"/>
      </bottom>
    </border>
    <border>
      <left>
        <color indexed="63"/>
      </left>
      <right style="thick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/>
    </border>
    <border>
      <left style="thick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54"/>
      </right>
      <top>
        <color indexed="63"/>
      </top>
      <bottom style="thick">
        <color indexed="54"/>
      </bottom>
    </border>
    <border>
      <left style="thick">
        <color indexed="54"/>
      </left>
      <right style="thin">
        <color indexed="54"/>
      </right>
      <top>
        <color indexed="63"/>
      </top>
      <bottom style="thick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 style="thick">
        <color indexed="54"/>
      </right>
      <top>
        <color indexed="63"/>
      </top>
      <bottom>
        <color indexed="63"/>
      </bottom>
    </border>
    <border>
      <left style="thick">
        <color indexed="54"/>
      </left>
      <right style="thin">
        <color indexed="54"/>
      </right>
      <top style="thin">
        <color indexed="54"/>
      </top>
      <bottom style="thin"/>
    </border>
    <border>
      <left>
        <color indexed="63"/>
      </left>
      <right style="thick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25" fillId="3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32" fillId="0" borderId="0" xfId="0" applyFont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164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164" fontId="23" fillId="2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38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37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164" fontId="30" fillId="0" borderId="0" xfId="0" applyNumberFormat="1" applyFont="1" applyAlignment="1">
      <alignment/>
    </xf>
    <xf numFmtId="0" fontId="30" fillId="0" borderId="0" xfId="0" applyNumberFormat="1" applyFont="1" applyBorder="1" applyAlignment="1">
      <alignment/>
    </xf>
    <xf numFmtId="20" fontId="30" fillId="0" borderId="0" xfId="0" applyNumberFormat="1" applyFont="1" applyAlignment="1">
      <alignment/>
    </xf>
    <xf numFmtId="22" fontId="1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51" fillId="0" borderId="0" xfId="0" applyFont="1" applyAlignment="1">
      <alignment vertical="top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4" borderId="2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right" vertical="top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3" xfId="0" applyFont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 quotePrefix="1">
      <alignment horizontal="center" vertical="center"/>
    </xf>
    <xf numFmtId="0" fontId="51" fillId="0" borderId="0" xfId="0" applyFont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 applyProtection="1">
      <alignment horizontal="right" vertical="center"/>
      <protection/>
    </xf>
    <xf numFmtId="0" fontId="51" fillId="4" borderId="4" xfId="0" applyFont="1" applyFill="1" applyBorder="1" applyAlignment="1" applyProtection="1">
      <alignment horizontal="center" vertical="center"/>
      <protection/>
    </xf>
    <xf numFmtId="0" fontId="51" fillId="4" borderId="5" xfId="0" applyFont="1" applyFill="1" applyBorder="1" applyAlignment="1" applyProtection="1">
      <alignment horizontal="center" vertical="center"/>
      <protection/>
    </xf>
    <xf numFmtId="0" fontId="51" fillId="4" borderId="6" xfId="0" applyFont="1" applyFill="1" applyBorder="1" applyAlignment="1" applyProtection="1">
      <alignment horizontal="center" vertical="center"/>
      <protection locked="0"/>
    </xf>
    <xf numFmtId="0" fontId="51" fillId="0" borderId="7" xfId="0" applyFont="1" applyBorder="1" applyAlignment="1" applyProtection="1">
      <alignment horizontal="center" vertical="center"/>
      <protection/>
    </xf>
    <xf numFmtId="0" fontId="51" fillId="4" borderId="7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>
      <alignment vertical="center"/>
    </xf>
    <xf numFmtId="0" fontId="51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right" vertical="center" textRotation="90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51" fillId="4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51" fillId="4" borderId="8" xfId="0" applyFont="1" applyFill="1" applyBorder="1" applyAlignment="1" applyProtection="1">
      <alignment horizontal="center" vertical="center"/>
      <protection locked="0"/>
    </xf>
    <xf numFmtId="0" fontId="51" fillId="4" borderId="9" xfId="0" applyFont="1" applyFill="1" applyBorder="1" applyAlignment="1" applyProtection="1">
      <alignment horizontal="center" vertical="center"/>
      <protection locked="0"/>
    </xf>
    <xf numFmtId="0" fontId="51" fillId="4" borderId="10" xfId="0" applyFont="1" applyFill="1" applyBorder="1" applyAlignment="1" applyProtection="1">
      <alignment horizontal="center" vertical="center"/>
      <protection locked="0"/>
    </xf>
    <xf numFmtId="0" fontId="51" fillId="4" borderId="11" xfId="0" applyFont="1" applyFill="1" applyBorder="1" applyAlignment="1" applyProtection="1">
      <alignment horizontal="center" vertical="center"/>
      <protection locked="0"/>
    </xf>
    <xf numFmtId="0" fontId="51" fillId="4" borderId="12" xfId="0" applyFont="1" applyFill="1" applyBorder="1" applyAlignment="1" applyProtection="1">
      <alignment horizontal="center" vertical="center"/>
      <protection locked="0"/>
    </xf>
    <xf numFmtId="0" fontId="51" fillId="4" borderId="13" xfId="0" applyFont="1" applyFill="1" applyBorder="1" applyAlignment="1" applyProtection="1">
      <alignment horizontal="center" vertical="center"/>
      <protection locked="0"/>
    </xf>
    <xf numFmtId="0" fontId="51" fillId="4" borderId="14" xfId="0" applyFont="1" applyFill="1" applyBorder="1" applyAlignment="1" applyProtection="1">
      <alignment horizontal="center" vertical="center"/>
      <protection locked="0"/>
    </xf>
    <xf numFmtId="0" fontId="51" fillId="4" borderId="15" xfId="0" applyFont="1" applyFill="1" applyBorder="1" applyAlignment="1" applyProtection="1">
      <alignment horizontal="center" vertical="center"/>
      <protection/>
    </xf>
    <xf numFmtId="0" fontId="51" fillId="4" borderId="16" xfId="0" applyFont="1" applyFill="1" applyBorder="1" applyAlignment="1" applyProtection="1">
      <alignment horizontal="center" vertical="center"/>
      <protection/>
    </xf>
    <xf numFmtId="0" fontId="51" fillId="4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51" fillId="4" borderId="18" xfId="0" applyFont="1" applyFill="1" applyBorder="1" applyAlignment="1" applyProtection="1">
      <alignment horizontal="center" vertical="center"/>
      <protection/>
    </xf>
    <xf numFmtId="0" fontId="51" fillId="4" borderId="19" xfId="0" applyFont="1" applyFill="1" applyBorder="1" applyAlignment="1" applyProtection="1">
      <alignment horizontal="center" vertical="center"/>
      <protection/>
    </xf>
    <xf numFmtId="0" fontId="51" fillId="4" borderId="20" xfId="0" applyFont="1" applyFill="1" applyBorder="1" applyAlignment="1" applyProtection="1">
      <alignment horizontal="center" vertical="center"/>
      <protection/>
    </xf>
    <xf numFmtId="0" fontId="51" fillId="4" borderId="21" xfId="0" applyFont="1" applyFill="1" applyBorder="1" applyAlignment="1" applyProtection="1">
      <alignment horizontal="center" vertical="center"/>
      <protection/>
    </xf>
    <xf numFmtId="0" fontId="51" fillId="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 quotePrefix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vertical="top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 textRotation="90"/>
      <protection/>
    </xf>
    <xf numFmtId="0" fontId="54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0" fillId="0" borderId="24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60" fillId="0" borderId="28" xfId="0" applyFont="1" applyFill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8" xfId="0" applyFont="1" applyFill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51" fillId="0" borderId="29" xfId="0" applyFont="1" applyFill="1" applyBorder="1" applyAlignment="1" applyProtection="1">
      <alignment horizontal="center" vertical="center"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51" fillId="0" borderId="31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right" vertical="center" textRotation="90"/>
      <protection/>
    </xf>
    <xf numFmtId="0" fontId="17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22" fontId="1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64" fontId="25" fillId="0" borderId="0" xfId="0" applyNumberFormat="1" applyFont="1" applyFill="1" applyBorder="1" applyAlignment="1" applyProtection="1">
      <alignment horizontal="center" vertical="center"/>
      <protection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 vertical="center"/>
      <protection/>
    </xf>
    <xf numFmtId="164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20" fontId="30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7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80" fillId="0" borderId="0" xfId="0" applyFont="1" applyAlignment="1">
      <alignment vertical="top"/>
    </xf>
    <xf numFmtId="164" fontId="48" fillId="4" borderId="0" xfId="0" applyNumberFormat="1" applyFont="1" applyFill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horizontal="center" vertical="center"/>
      <protection locked="0"/>
    </xf>
    <xf numFmtId="0" fontId="48" fillId="4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32" fillId="0" borderId="0" xfId="0" applyFont="1" applyAlignment="1">
      <alignment horizontal="left"/>
    </xf>
    <xf numFmtId="0" fontId="84" fillId="0" borderId="0" xfId="0" applyFont="1" applyFill="1" applyAlignment="1" applyProtection="1">
      <alignment horizontal="center" vertical="center"/>
      <protection/>
    </xf>
    <xf numFmtId="0" fontId="73" fillId="0" borderId="0" xfId="0" applyFont="1" applyAlignment="1">
      <alignment/>
    </xf>
    <xf numFmtId="0" fontId="58" fillId="0" borderId="0" xfId="0" applyFont="1" applyAlignment="1" applyProtection="1">
      <alignment vertical="center"/>
      <protection/>
    </xf>
    <xf numFmtId="0" fontId="32" fillId="0" borderId="0" xfId="0" applyFont="1" applyAlignment="1">
      <alignment horizontal="center"/>
    </xf>
    <xf numFmtId="0" fontId="48" fillId="4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top"/>
    </xf>
    <xf numFmtId="0" fontId="81" fillId="0" borderId="0" xfId="0" applyFont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/>
      <protection locked="0"/>
    </xf>
    <xf numFmtId="0" fontId="43" fillId="6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71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76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81" fillId="0" borderId="0" xfId="0" applyFont="1" applyBorder="1" applyAlignment="1" applyProtection="1">
      <alignment horizont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NumberFormat="1" applyFont="1" applyAlignment="1" applyProtection="1">
      <alignment/>
      <protection/>
    </xf>
    <xf numFmtId="0" fontId="82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83" fillId="0" borderId="33" xfId="0" applyFont="1" applyBorder="1" applyAlignment="1" applyProtection="1">
      <alignment horizontal="center"/>
      <protection/>
    </xf>
    <xf numFmtId="0" fontId="79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center" vertical="center" wrapText="1"/>
      <protection/>
    </xf>
    <xf numFmtId="2" fontId="13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22" fillId="3" borderId="34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left" vertical="center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31" fillId="7" borderId="0" xfId="0" applyFont="1" applyFill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86" fillId="5" borderId="37" xfId="0" applyFont="1" applyFill="1" applyBorder="1" applyAlignment="1">
      <alignment horizontal="center" vertical="center"/>
    </xf>
    <xf numFmtId="0" fontId="85" fillId="5" borderId="38" xfId="0" applyFont="1" applyFill="1" applyBorder="1" applyAlignment="1">
      <alignment horizontal="center" vertical="center"/>
    </xf>
    <xf numFmtId="0" fontId="85" fillId="5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7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1" fillId="0" borderId="0" xfId="0" applyFont="1" applyAlignment="1">
      <alignment horizontal="center"/>
    </xf>
    <xf numFmtId="0" fontId="29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0" fontId="4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1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7" fillId="5" borderId="37" xfId="0" applyFont="1" applyFill="1" applyBorder="1" applyAlignment="1" applyProtection="1">
      <alignment horizontal="center" vertical="center"/>
      <protection/>
    </xf>
    <xf numFmtId="0" fontId="18" fillId="5" borderId="38" xfId="0" applyFont="1" applyFill="1" applyBorder="1" applyAlignment="1" applyProtection="1">
      <alignment horizontal="center" vertical="center"/>
      <protection/>
    </xf>
    <xf numFmtId="0" fontId="18" fillId="5" borderId="37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18" fillId="5" borderId="38" xfId="0" applyFont="1" applyFill="1" applyBorder="1" applyAlignment="1" applyProtection="1">
      <alignment horizontal="center" vertical="center" wrapText="1"/>
      <protection/>
    </xf>
    <xf numFmtId="0" fontId="18" fillId="5" borderId="3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/>
      <protection/>
    </xf>
    <xf numFmtId="0" fontId="63" fillId="0" borderId="0" xfId="0" applyFont="1" applyAlignment="1" applyProtection="1">
      <alignment horizontal="left" vertical="top" wrapText="1"/>
      <protection/>
    </xf>
    <xf numFmtId="0" fontId="61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31" fillId="7" borderId="0" xfId="0" applyFont="1" applyFill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center"/>
      <protection/>
    </xf>
    <xf numFmtId="0" fontId="7" fillId="8" borderId="39" xfId="0" applyFont="1" applyFill="1" applyBorder="1" applyAlignment="1" applyProtection="1">
      <alignment horizontal="center" vertical="center"/>
      <protection/>
    </xf>
    <xf numFmtId="0" fontId="3" fillId="8" borderId="40" xfId="0" applyFont="1" applyFill="1" applyBorder="1" applyAlignment="1" applyProtection="1">
      <alignment/>
      <protection/>
    </xf>
    <xf numFmtId="0" fontId="3" fillId="8" borderId="41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0" fontId="43" fillId="6" borderId="42" xfId="0" applyFont="1" applyFill="1" applyBorder="1" applyAlignment="1" applyProtection="1">
      <alignment horizontal="center" vertical="center"/>
      <protection/>
    </xf>
    <xf numFmtId="0" fontId="0" fillId="6" borderId="43" xfId="0" applyFont="1" applyFill="1" applyBorder="1" applyAlignment="1" applyProtection="1">
      <alignment/>
      <protection/>
    </xf>
    <xf numFmtId="0" fontId="0" fillId="6" borderId="44" xfId="0" applyFont="1" applyFill="1" applyBorder="1" applyAlignment="1" applyProtection="1">
      <alignment/>
      <protection/>
    </xf>
    <xf numFmtId="0" fontId="87" fillId="8" borderId="45" xfId="0" applyFont="1" applyFill="1" applyBorder="1" applyAlignment="1" applyProtection="1">
      <alignment horizontal="center"/>
      <protection/>
    </xf>
    <xf numFmtId="0" fontId="3" fillId="8" borderId="46" xfId="0" applyFont="1" applyFill="1" applyBorder="1" applyAlignment="1" applyProtection="1">
      <alignment/>
      <protection/>
    </xf>
    <xf numFmtId="0" fontId="3" fillId="8" borderId="47" xfId="0" applyFont="1" applyFill="1" applyBorder="1" applyAlignment="1" applyProtection="1">
      <alignment/>
      <protection/>
    </xf>
    <xf numFmtId="0" fontId="43" fillId="6" borderId="43" xfId="0" applyFont="1" applyFill="1" applyBorder="1" applyAlignment="1" applyProtection="1">
      <alignment horizontal="center" vertical="center"/>
      <protection/>
    </xf>
    <xf numFmtId="0" fontId="43" fillId="6" borderId="44" xfId="0" applyFont="1" applyFill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center"/>
      <protection/>
    </xf>
    <xf numFmtId="0" fontId="88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4">
    <dxf>
      <font>
        <b/>
        <i val="0"/>
        <color rgb="FF339966"/>
      </font>
      <border/>
    </dxf>
    <dxf>
      <font>
        <color rgb="FF339966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mediumGray">
          <fgColor rgb="FFFFFFFF"/>
          <bgColor rgb="FF99CCFF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rgb="FFC0C0C0"/>
      </font>
      <fill>
        <patternFill>
          <bgColor rgb="FFFF0000"/>
        </patternFill>
      </fill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color rgb="FF339966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  <dxf>
      <font>
        <b/>
        <i val="0"/>
        <color rgb="FF3366FF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FFFF"/>
      </font>
      <border/>
    </dxf>
    <dxf>
      <font>
        <b/>
        <i val="0"/>
        <color rgb="FFFF0000"/>
      </font>
      <fill>
        <patternFill patternType="mediumGray">
          <fgColor rgb="FF99CCFF"/>
          <bgColor rgb="FFFFFFFF"/>
        </patternFill>
      </fill>
      <border/>
    </dxf>
    <dxf>
      <font>
        <b/>
        <i val="0"/>
        <color rgb="FF0000FF"/>
      </font>
      <fill>
        <patternFill>
          <bgColor rgb="FF00FF00"/>
        </patternFill>
      </fill>
      <border/>
    </dxf>
    <dxf>
      <font>
        <b/>
        <i val="0"/>
        <color rgb="FF969696"/>
      </font>
      <fill>
        <patternFill>
          <bgColor rgb="FFFF0000"/>
        </patternFill>
      </fill>
      <border/>
    </dxf>
    <dxf>
      <font>
        <color rgb="FF666699"/>
      </font>
      <border/>
    </dxf>
    <dxf>
      <font>
        <color rgb="FF333399"/>
      </font>
      <fill>
        <patternFill patternType="none">
          <bgColor indexed="65"/>
        </patternFill>
      </fill>
      <border/>
    </dxf>
    <dxf>
      <font>
        <color rgb="FF333399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3.emf" /><Relationship Id="rId3" Type="http://schemas.openxmlformats.org/officeDocument/2006/relationships/image" Target="../media/image4.emf" /><Relationship Id="rId4" Type="http://schemas.openxmlformats.org/officeDocument/2006/relationships/image" Target="../media/image24.emf" /><Relationship Id="rId5" Type="http://schemas.openxmlformats.org/officeDocument/2006/relationships/image" Target="../media/image19.emf" /><Relationship Id="rId6" Type="http://schemas.openxmlformats.org/officeDocument/2006/relationships/image" Target="../media/image3.png" /><Relationship Id="rId7" Type="http://schemas.openxmlformats.org/officeDocument/2006/relationships/image" Target="../media/image61.png" /><Relationship Id="rId8" Type="http://schemas.openxmlformats.org/officeDocument/2006/relationships/image" Target="../media/image6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wmf" /><Relationship Id="rId3" Type="http://schemas.openxmlformats.org/officeDocument/2006/relationships/image" Target="../media/image1.png" /><Relationship Id="rId4" Type="http://schemas.openxmlformats.org/officeDocument/2006/relationships/image" Target="../media/image41.emf" /><Relationship Id="rId5" Type="http://schemas.openxmlformats.org/officeDocument/2006/relationships/image" Target="../media/image51.emf" /><Relationship Id="rId6" Type="http://schemas.openxmlformats.org/officeDocument/2006/relationships/image" Target="../media/image4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5.png" /><Relationship Id="rId3" Type="http://schemas.openxmlformats.org/officeDocument/2006/relationships/image" Target="../media/image52.emf" /><Relationship Id="rId4" Type="http://schemas.openxmlformats.org/officeDocument/2006/relationships/image" Target="../media/image2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5.emf" /><Relationship Id="rId3" Type="http://schemas.openxmlformats.org/officeDocument/2006/relationships/image" Target="../media/image21.emf" /><Relationship Id="rId4" Type="http://schemas.openxmlformats.org/officeDocument/2006/relationships/image" Target="../media/image48.emf" /><Relationship Id="rId5" Type="http://schemas.openxmlformats.org/officeDocument/2006/relationships/image" Target="../media/image8.emf" /><Relationship Id="rId6" Type="http://schemas.openxmlformats.org/officeDocument/2006/relationships/image" Target="../media/image12.png" /><Relationship Id="rId7" Type="http://schemas.openxmlformats.org/officeDocument/2006/relationships/image" Target="../media/image63.png" /><Relationship Id="rId8" Type="http://schemas.openxmlformats.org/officeDocument/2006/relationships/image" Target="../media/image6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3.emf" /><Relationship Id="rId3" Type="http://schemas.openxmlformats.org/officeDocument/2006/relationships/image" Target="../media/image7.emf" /><Relationship Id="rId4" Type="http://schemas.openxmlformats.org/officeDocument/2006/relationships/image" Target="../media/image46.emf" /><Relationship Id="rId5" Type="http://schemas.openxmlformats.org/officeDocument/2006/relationships/image" Target="../media/image38.emf" /><Relationship Id="rId6" Type="http://schemas.openxmlformats.org/officeDocument/2006/relationships/image" Target="../media/image47.emf" /><Relationship Id="rId7" Type="http://schemas.openxmlformats.org/officeDocument/2006/relationships/image" Target="../media/image49.emf" /><Relationship Id="rId8" Type="http://schemas.openxmlformats.org/officeDocument/2006/relationships/image" Target="../media/image12.png" /><Relationship Id="rId9" Type="http://schemas.openxmlformats.org/officeDocument/2006/relationships/image" Target="../media/image65.png" /><Relationship Id="rId10" Type="http://schemas.openxmlformats.org/officeDocument/2006/relationships/image" Target="../media/image66.png" /><Relationship Id="rId11" Type="http://schemas.openxmlformats.org/officeDocument/2006/relationships/image" Target="../media/image6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2.png" /><Relationship Id="rId3" Type="http://schemas.openxmlformats.org/officeDocument/2006/relationships/image" Target="../media/image28.emf" /><Relationship Id="rId4" Type="http://schemas.openxmlformats.org/officeDocument/2006/relationships/image" Target="../media/image10.emf" /><Relationship Id="rId5" Type="http://schemas.openxmlformats.org/officeDocument/2006/relationships/image" Target="../media/image2.emf" /><Relationship Id="rId6" Type="http://schemas.openxmlformats.org/officeDocument/2006/relationships/image" Target="../media/image50.emf" /><Relationship Id="rId7" Type="http://schemas.openxmlformats.org/officeDocument/2006/relationships/image" Target="../media/image14.emf" /><Relationship Id="rId8" Type="http://schemas.openxmlformats.org/officeDocument/2006/relationships/image" Target="../media/image68.png" /><Relationship Id="rId9" Type="http://schemas.openxmlformats.org/officeDocument/2006/relationships/image" Target="../media/image69.png" /><Relationship Id="rId10" Type="http://schemas.openxmlformats.org/officeDocument/2006/relationships/image" Target="../media/image7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Relationship Id="rId2" Type="http://schemas.openxmlformats.org/officeDocument/2006/relationships/image" Target="../media/image20.wmf" /><Relationship Id="rId3" Type="http://schemas.openxmlformats.org/officeDocument/2006/relationships/image" Target="../media/image26.wmf" /><Relationship Id="rId4" Type="http://schemas.openxmlformats.org/officeDocument/2006/relationships/image" Target="../media/image29.wmf" /><Relationship Id="rId5" Type="http://schemas.openxmlformats.org/officeDocument/2006/relationships/image" Target="../media/image15.wmf" /><Relationship Id="rId6" Type="http://schemas.openxmlformats.org/officeDocument/2006/relationships/image" Target="../media/image30.wmf" /><Relationship Id="rId7" Type="http://schemas.openxmlformats.org/officeDocument/2006/relationships/image" Target="../media/image31.wmf" /><Relationship Id="rId8" Type="http://schemas.openxmlformats.org/officeDocument/2006/relationships/image" Target="../media/image33.wmf" /><Relationship Id="rId9" Type="http://schemas.openxmlformats.org/officeDocument/2006/relationships/image" Target="../media/image34.wmf" /><Relationship Id="rId10" Type="http://schemas.openxmlformats.org/officeDocument/2006/relationships/image" Target="../media/image35.wmf" /><Relationship Id="rId11" Type="http://schemas.openxmlformats.org/officeDocument/2006/relationships/image" Target="../media/image37.wmf" /><Relationship Id="rId12" Type="http://schemas.openxmlformats.org/officeDocument/2006/relationships/image" Target="../media/image40.wmf" /><Relationship Id="rId13" Type="http://schemas.openxmlformats.org/officeDocument/2006/relationships/image" Target="../media/image42.wmf" /><Relationship Id="rId14" Type="http://schemas.openxmlformats.org/officeDocument/2006/relationships/image" Target="../media/image27.png" /><Relationship Id="rId15" Type="http://schemas.openxmlformats.org/officeDocument/2006/relationships/image" Target="../media/image32.emf" /><Relationship Id="rId16" Type="http://schemas.openxmlformats.org/officeDocument/2006/relationships/image" Target="../media/image6.emf" /><Relationship Id="rId17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42</xdr:row>
      <xdr:rowOff>0</xdr:rowOff>
    </xdr:from>
    <xdr:to>
      <xdr:col>13</xdr:col>
      <xdr:colOff>66675</xdr:colOff>
      <xdr:row>46</xdr:row>
      <xdr:rowOff>9525</xdr:rowOff>
    </xdr:to>
    <xdr:sp textlink="$I$48">
      <xdr:nvSpPr>
        <xdr:cNvPr id="1" name="Rectangle 258"/>
        <xdr:cNvSpPr>
          <a:spLocks/>
        </xdr:cNvSpPr>
      </xdr:nvSpPr>
      <xdr:spPr>
        <a:xfrm>
          <a:off x="4381500" y="11163300"/>
          <a:ext cx="2209800" cy="15240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4</xdr:row>
      <xdr:rowOff>76200</xdr:rowOff>
    </xdr:from>
    <xdr:to>
      <xdr:col>1</xdr:col>
      <xdr:colOff>428625</xdr:colOff>
      <xdr:row>7</xdr:row>
      <xdr:rowOff>209550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716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171450</xdr:rowOff>
    </xdr:from>
    <xdr:to>
      <xdr:col>8</xdr:col>
      <xdr:colOff>47625</xdr:colOff>
      <xdr:row>2</xdr:row>
      <xdr:rowOff>104775</xdr:rowOff>
    </xdr:to>
    <xdr:sp textlink="$A$1">
      <xdr:nvSpPr>
        <xdr:cNvPr id="3" name="Ramka"/>
        <xdr:cNvSpPr>
          <a:spLocks/>
        </xdr:cNvSpPr>
      </xdr:nvSpPr>
      <xdr:spPr>
        <a:xfrm>
          <a:off x="581025" y="171450"/>
          <a:ext cx="3419475" cy="1257300"/>
        </a:xfrm>
        <a:prstGeom prst="cloudCallout">
          <a:avLst>
            <a:gd name="adj1" fmla="val -49680"/>
            <a:gd name="adj2" fmla="val 101513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Wpisz odpowiednie liczby w niebieskie kratki.</a:t>
          </a:r>
        </a:p>
      </xdr:txBody>
    </xdr:sp>
    <xdr:clientData/>
  </xdr:twoCellAnchor>
  <xdr:twoCellAnchor editAs="oneCell">
    <xdr:from>
      <xdr:col>12</xdr:col>
      <xdr:colOff>9525</xdr:colOff>
      <xdr:row>3</xdr:row>
      <xdr:rowOff>9525</xdr:rowOff>
    </xdr:from>
    <xdr:to>
      <xdr:col>12</xdr:col>
      <xdr:colOff>514350</xdr:colOff>
      <xdr:row>3</xdr:row>
      <xdr:rowOff>333375</xdr:rowOff>
    </xdr:to>
    <xdr:pic>
      <xdr:nvPicPr>
        <xdr:cNvPr id="4" name="Zad1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5621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53</xdr:row>
      <xdr:rowOff>752475</xdr:rowOff>
    </xdr:from>
    <xdr:to>
      <xdr:col>14</xdr:col>
      <xdr:colOff>161925</xdr:colOff>
      <xdr:row>57</xdr:row>
      <xdr:rowOff>76200</xdr:rowOff>
    </xdr:to>
    <xdr:sp>
      <xdr:nvSpPr>
        <xdr:cNvPr id="5" name="Prostokąt 275"/>
        <xdr:cNvSpPr>
          <a:spLocks/>
        </xdr:cNvSpPr>
      </xdr:nvSpPr>
      <xdr:spPr>
        <a:xfrm>
          <a:off x="5219700" y="15887700"/>
          <a:ext cx="1981200" cy="15811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209550</xdr:colOff>
      <xdr:row>0</xdr:row>
      <xdr:rowOff>19050</xdr:rowOff>
    </xdr:from>
    <xdr:to>
      <xdr:col>14</xdr:col>
      <xdr:colOff>171450</xdr:colOff>
      <xdr:row>0</xdr:row>
      <xdr:rowOff>371475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19050</xdr:rowOff>
    </xdr:from>
    <xdr:to>
      <xdr:col>17</xdr:col>
      <xdr:colOff>95250</xdr:colOff>
      <xdr:row>0</xdr:row>
      <xdr:rowOff>371475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13</xdr:row>
      <xdr:rowOff>85725</xdr:rowOff>
    </xdr:from>
    <xdr:to>
      <xdr:col>17</xdr:col>
      <xdr:colOff>57150</xdr:colOff>
      <xdr:row>14</xdr:row>
      <xdr:rowOff>190500</xdr:rowOff>
    </xdr:to>
    <xdr:pic>
      <xdr:nvPicPr>
        <xdr:cNvPr id="8" name="Zad1Command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4619625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</xdr:row>
      <xdr:rowOff>38100</xdr:rowOff>
    </xdr:from>
    <xdr:to>
      <xdr:col>14</xdr:col>
      <xdr:colOff>238125</xdr:colOff>
      <xdr:row>3</xdr:row>
      <xdr:rowOff>314325</xdr:rowOff>
    </xdr:to>
    <xdr:pic>
      <xdr:nvPicPr>
        <xdr:cNvPr id="9" name="Picture 3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15906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4</xdr:row>
      <xdr:rowOff>38100</xdr:rowOff>
    </xdr:from>
    <xdr:to>
      <xdr:col>17</xdr:col>
      <xdr:colOff>123825</xdr:colOff>
      <xdr:row>9</xdr:row>
      <xdr:rowOff>47625</xdr:rowOff>
    </xdr:to>
    <xdr:pic>
      <xdr:nvPicPr>
        <xdr:cNvPr id="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90550"/>
          <a:ext cx="550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38100</xdr:rowOff>
    </xdr:from>
    <xdr:to>
      <xdr:col>11</xdr:col>
      <xdr:colOff>38100</xdr:colOff>
      <xdr:row>4</xdr:row>
      <xdr:rowOff>19050</xdr:rowOff>
    </xdr:to>
    <xdr:sp>
      <xdr:nvSpPr>
        <xdr:cNvPr id="2" name="AutoShape 77"/>
        <xdr:cNvSpPr>
          <a:spLocks/>
        </xdr:cNvSpPr>
      </xdr:nvSpPr>
      <xdr:spPr>
        <a:xfrm>
          <a:off x="2771775" y="428625"/>
          <a:ext cx="2238375" cy="142875"/>
        </a:xfrm>
        <a:custGeom>
          <a:pathLst>
            <a:path h="699" w="1516">
              <a:moveTo>
                <a:pt x="777" y="626"/>
              </a:moveTo>
              <a:lnTo>
                <a:pt x="775" y="624"/>
              </a:lnTo>
              <a:lnTo>
                <a:pt x="771" y="621"/>
              </a:lnTo>
              <a:lnTo>
                <a:pt x="765" y="616"/>
              </a:lnTo>
              <a:lnTo>
                <a:pt x="757" y="610"/>
              </a:lnTo>
              <a:lnTo>
                <a:pt x="745" y="601"/>
              </a:lnTo>
              <a:lnTo>
                <a:pt x="733" y="593"/>
              </a:lnTo>
              <a:lnTo>
                <a:pt x="717" y="584"/>
              </a:lnTo>
              <a:lnTo>
                <a:pt x="700" y="574"/>
              </a:lnTo>
              <a:lnTo>
                <a:pt x="679" y="563"/>
              </a:lnTo>
              <a:lnTo>
                <a:pt x="656" y="554"/>
              </a:lnTo>
              <a:lnTo>
                <a:pt x="631" y="543"/>
              </a:lnTo>
              <a:lnTo>
                <a:pt x="603" y="534"/>
              </a:lnTo>
              <a:lnTo>
                <a:pt x="574" y="525"/>
              </a:lnTo>
              <a:lnTo>
                <a:pt x="542" y="519"/>
              </a:lnTo>
              <a:lnTo>
                <a:pt x="508" y="512"/>
              </a:lnTo>
              <a:lnTo>
                <a:pt x="472" y="508"/>
              </a:lnTo>
              <a:lnTo>
                <a:pt x="474" y="505"/>
              </a:lnTo>
              <a:lnTo>
                <a:pt x="482" y="499"/>
              </a:lnTo>
              <a:lnTo>
                <a:pt x="496" y="487"/>
              </a:lnTo>
              <a:lnTo>
                <a:pt x="519" y="474"/>
              </a:lnTo>
              <a:lnTo>
                <a:pt x="548" y="458"/>
              </a:lnTo>
              <a:lnTo>
                <a:pt x="586" y="441"/>
              </a:lnTo>
              <a:lnTo>
                <a:pt x="632" y="423"/>
              </a:lnTo>
              <a:lnTo>
                <a:pt x="687" y="406"/>
              </a:lnTo>
              <a:lnTo>
                <a:pt x="751" y="389"/>
              </a:lnTo>
              <a:lnTo>
                <a:pt x="826" y="375"/>
              </a:lnTo>
              <a:lnTo>
                <a:pt x="911" y="362"/>
              </a:lnTo>
              <a:lnTo>
                <a:pt x="1008" y="353"/>
              </a:lnTo>
              <a:lnTo>
                <a:pt x="1116" y="349"/>
              </a:lnTo>
              <a:lnTo>
                <a:pt x="1236" y="349"/>
              </a:lnTo>
              <a:lnTo>
                <a:pt x="1369" y="355"/>
              </a:lnTo>
              <a:lnTo>
                <a:pt x="1516" y="368"/>
              </a:lnTo>
              <a:lnTo>
                <a:pt x="1505" y="0"/>
              </a:lnTo>
              <a:lnTo>
                <a:pt x="0" y="67"/>
              </a:lnTo>
              <a:lnTo>
                <a:pt x="0" y="68"/>
              </a:lnTo>
              <a:lnTo>
                <a:pt x="3" y="71"/>
              </a:lnTo>
              <a:lnTo>
                <a:pt x="6" y="77"/>
              </a:lnTo>
              <a:lnTo>
                <a:pt x="11" y="86"/>
              </a:lnTo>
              <a:lnTo>
                <a:pt x="17" y="95"/>
              </a:lnTo>
              <a:lnTo>
                <a:pt x="24" y="107"/>
              </a:lnTo>
              <a:lnTo>
                <a:pt x="30" y="121"/>
              </a:lnTo>
              <a:lnTo>
                <a:pt x="38" y="137"/>
              </a:lnTo>
              <a:lnTo>
                <a:pt x="44" y="153"/>
              </a:lnTo>
              <a:lnTo>
                <a:pt x="50" y="172"/>
              </a:lnTo>
              <a:lnTo>
                <a:pt x="56" y="191"/>
              </a:lnTo>
              <a:lnTo>
                <a:pt x="63" y="212"/>
              </a:lnTo>
              <a:lnTo>
                <a:pt x="66" y="234"/>
              </a:lnTo>
              <a:lnTo>
                <a:pt x="71" y="256"/>
              </a:lnTo>
              <a:lnTo>
                <a:pt x="73" y="279"/>
              </a:lnTo>
              <a:lnTo>
                <a:pt x="74" y="303"/>
              </a:lnTo>
              <a:lnTo>
                <a:pt x="77" y="303"/>
              </a:lnTo>
              <a:lnTo>
                <a:pt x="84" y="305"/>
              </a:lnTo>
              <a:lnTo>
                <a:pt x="95" y="306"/>
              </a:lnTo>
              <a:lnTo>
                <a:pt x="111" y="311"/>
              </a:lnTo>
              <a:lnTo>
                <a:pt x="129" y="315"/>
              </a:lnTo>
              <a:lnTo>
                <a:pt x="150" y="322"/>
              </a:lnTo>
              <a:lnTo>
                <a:pt x="172" y="330"/>
              </a:lnTo>
              <a:lnTo>
                <a:pt x="197" y="340"/>
              </a:lnTo>
              <a:lnTo>
                <a:pt x="220" y="351"/>
              </a:lnTo>
              <a:lnTo>
                <a:pt x="244" y="364"/>
              </a:lnTo>
              <a:lnTo>
                <a:pt x="266" y="379"/>
              </a:lnTo>
              <a:lnTo>
                <a:pt x="290" y="396"/>
              </a:lnTo>
              <a:lnTo>
                <a:pt x="309" y="415"/>
              </a:lnTo>
              <a:lnTo>
                <a:pt x="327" y="437"/>
              </a:lnTo>
              <a:lnTo>
                <a:pt x="342" y="462"/>
              </a:lnTo>
              <a:lnTo>
                <a:pt x="354" y="489"/>
              </a:lnTo>
              <a:lnTo>
                <a:pt x="361" y="514"/>
              </a:lnTo>
              <a:lnTo>
                <a:pt x="369" y="539"/>
              </a:lnTo>
              <a:lnTo>
                <a:pt x="373" y="562"/>
              </a:lnTo>
              <a:lnTo>
                <a:pt x="378" y="584"/>
              </a:lnTo>
              <a:lnTo>
                <a:pt x="382" y="602"/>
              </a:lnTo>
              <a:lnTo>
                <a:pt x="384" y="619"/>
              </a:lnTo>
              <a:lnTo>
                <a:pt x="385" y="635"/>
              </a:lnTo>
              <a:lnTo>
                <a:pt x="387" y="649"/>
              </a:lnTo>
              <a:lnTo>
                <a:pt x="387" y="660"/>
              </a:lnTo>
              <a:lnTo>
                <a:pt x="387" y="671"/>
              </a:lnTo>
              <a:lnTo>
                <a:pt x="387" y="679"/>
              </a:lnTo>
              <a:lnTo>
                <a:pt x="387" y="686"/>
              </a:lnTo>
              <a:lnTo>
                <a:pt x="387" y="690"/>
              </a:lnTo>
              <a:lnTo>
                <a:pt x="386" y="696"/>
              </a:lnTo>
              <a:lnTo>
                <a:pt x="386" y="697"/>
              </a:lnTo>
              <a:lnTo>
                <a:pt x="386" y="699"/>
              </a:lnTo>
              <a:lnTo>
                <a:pt x="387" y="697"/>
              </a:lnTo>
              <a:lnTo>
                <a:pt x="391" y="696"/>
              </a:lnTo>
              <a:lnTo>
                <a:pt x="397" y="692"/>
              </a:lnTo>
              <a:lnTo>
                <a:pt x="406" y="687"/>
              </a:lnTo>
              <a:lnTo>
                <a:pt x="414" y="682"/>
              </a:lnTo>
              <a:lnTo>
                <a:pt x="426" y="677"/>
              </a:lnTo>
              <a:lnTo>
                <a:pt x="440" y="671"/>
              </a:lnTo>
              <a:lnTo>
                <a:pt x="454" y="665"/>
              </a:lnTo>
              <a:lnTo>
                <a:pt x="468" y="658"/>
              </a:lnTo>
              <a:lnTo>
                <a:pt x="484" y="652"/>
              </a:lnTo>
              <a:lnTo>
                <a:pt x="499" y="646"/>
              </a:lnTo>
              <a:lnTo>
                <a:pt x="515" y="642"/>
              </a:lnTo>
              <a:lnTo>
                <a:pt x="530" y="637"/>
              </a:lnTo>
              <a:lnTo>
                <a:pt x="545" y="634"/>
              </a:lnTo>
              <a:lnTo>
                <a:pt x="557" y="630"/>
              </a:lnTo>
              <a:lnTo>
                <a:pt x="571" y="630"/>
              </a:lnTo>
              <a:lnTo>
                <a:pt x="583" y="629"/>
              </a:lnTo>
              <a:lnTo>
                <a:pt x="597" y="628"/>
              </a:lnTo>
              <a:lnTo>
                <a:pt x="613" y="627"/>
              </a:lnTo>
              <a:lnTo>
                <a:pt x="630" y="627"/>
              </a:lnTo>
              <a:lnTo>
                <a:pt x="646" y="627"/>
              </a:lnTo>
              <a:lnTo>
                <a:pt x="664" y="627"/>
              </a:lnTo>
              <a:lnTo>
                <a:pt x="680" y="627"/>
              </a:lnTo>
              <a:lnTo>
                <a:pt x="698" y="627"/>
              </a:lnTo>
              <a:lnTo>
                <a:pt x="713" y="626"/>
              </a:lnTo>
              <a:lnTo>
                <a:pt x="727" y="626"/>
              </a:lnTo>
              <a:lnTo>
                <a:pt x="741" y="626"/>
              </a:lnTo>
              <a:lnTo>
                <a:pt x="753" y="626"/>
              </a:lnTo>
              <a:lnTo>
                <a:pt x="762" y="626"/>
              </a:lnTo>
              <a:lnTo>
                <a:pt x="770" y="626"/>
              </a:lnTo>
              <a:lnTo>
                <a:pt x="774" y="626"/>
              </a:lnTo>
              <a:lnTo>
                <a:pt x="777" y="626"/>
              </a:lnTo>
              <a:lnTo>
                <a:pt x="777" y="626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4</xdr:row>
      <xdr:rowOff>0</xdr:rowOff>
    </xdr:from>
    <xdr:to>
      <xdr:col>12</xdr:col>
      <xdr:colOff>695325</xdr:colOff>
      <xdr:row>4</xdr:row>
      <xdr:rowOff>152400</xdr:rowOff>
    </xdr:to>
    <xdr:sp>
      <xdr:nvSpPr>
        <xdr:cNvPr id="3" name="AutoShape 87"/>
        <xdr:cNvSpPr>
          <a:spLocks/>
        </xdr:cNvSpPr>
      </xdr:nvSpPr>
      <xdr:spPr>
        <a:xfrm>
          <a:off x="5581650" y="552450"/>
          <a:ext cx="200025" cy="152400"/>
        </a:xfrm>
        <a:custGeom>
          <a:pathLst>
            <a:path h="339" w="414">
              <a:moveTo>
                <a:pt x="394" y="339"/>
              </a:moveTo>
              <a:lnTo>
                <a:pt x="391" y="336"/>
              </a:lnTo>
              <a:lnTo>
                <a:pt x="385" y="329"/>
              </a:lnTo>
              <a:lnTo>
                <a:pt x="374" y="317"/>
              </a:lnTo>
              <a:lnTo>
                <a:pt x="360" y="302"/>
              </a:lnTo>
              <a:lnTo>
                <a:pt x="341" y="283"/>
              </a:lnTo>
              <a:lnTo>
                <a:pt x="320" y="263"/>
              </a:lnTo>
              <a:lnTo>
                <a:pt x="296" y="240"/>
              </a:lnTo>
              <a:lnTo>
                <a:pt x="270" y="215"/>
              </a:lnTo>
              <a:lnTo>
                <a:pt x="240" y="188"/>
              </a:lnTo>
              <a:lnTo>
                <a:pt x="209" y="161"/>
              </a:lnTo>
              <a:lnTo>
                <a:pt x="176" y="132"/>
              </a:lnTo>
              <a:lnTo>
                <a:pt x="142" y="104"/>
              </a:lnTo>
              <a:lnTo>
                <a:pt x="106" y="76"/>
              </a:lnTo>
              <a:lnTo>
                <a:pt x="71" y="49"/>
              </a:lnTo>
              <a:lnTo>
                <a:pt x="35" y="23"/>
              </a:lnTo>
              <a:lnTo>
                <a:pt x="0" y="0"/>
              </a:lnTo>
              <a:lnTo>
                <a:pt x="2" y="1"/>
              </a:lnTo>
              <a:lnTo>
                <a:pt x="9" y="5"/>
              </a:lnTo>
              <a:lnTo>
                <a:pt x="20" y="10"/>
              </a:lnTo>
              <a:lnTo>
                <a:pt x="36" y="17"/>
              </a:lnTo>
              <a:lnTo>
                <a:pt x="55" y="27"/>
              </a:lnTo>
              <a:lnTo>
                <a:pt x="79" y="40"/>
              </a:lnTo>
              <a:lnTo>
                <a:pt x="104" y="55"/>
              </a:lnTo>
              <a:lnTo>
                <a:pt x="133" y="73"/>
              </a:lnTo>
              <a:lnTo>
                <a:pt x="164" y="93"/>
              </a:lnTo>
              <a:lnTo>
                <a:pt x="196" y="114"/>
              </a:lnTo>
              <a:lnTo>
                <a:pt x="229" y="140"/>
              </a:lnTo>
              <a:lnTo>
                <a:pt x="266" y="169"/>
              </a:lnTo>
              <a:lnTo>
                <a:pt x="302" y="199"/>
              </a:lnTo>
              <a:lnTo>
                <a:pt x="340" y="233"/>
              </a:lnTo>
              <a:lnTo>
                <a:pt x="376" y="271"/>
              </a:lnTo>
              <a:lnTo>
                <a:pt x="414" y="311"/>
              </a:lnTo>
              <a:lnTo>
                <a:pt x="394" y="339"/>
              </a:lnTo>
              <a:lnTo>
                <a:pt x="394" y="339"/>
              </a:lnTo>
              <a:close/>
            </a:path>
          </a:pathLst>
        </a:custGeom>
        <a:solidFill>
          <a:srgbClr val="E6E6E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19</xdr:row>
      <xdr:rowOff>19050</xdr:rowOff>
    </xdr:from>
    <xdr:to>
      <xdr:col>2</xdr:col>
      <xdr:colOff>276225</xdr:colOff>
      <xdr:row>20</xdr:row>
      <xdr:rowOff>28575</xdr:rowOff>
    </xdr:to>
    <xdr:pic>
      <xdr:nvPicPr>
        <xdr:cNvPr id="4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867025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</xdr:row>
      <xdr:rowOff>104775</xdr:rowOff>
    </xdr:from>
    <xdr:to>
      <xdr:col>5</xdr:col>
      <xdr:colOff>552450</xdr:colOff>
      <xdr:row>11</xdr:row>
      <xdr:rowOff>66675</xdr:rowOff>
    </xdr:to>
    <xdr:sp>
      <xdr:nvSpPr>
        <xdr:cNvPr id="5" name="AutoShape 306"/>
        <xdr:cNvSpPr>
          <a:spLocks/>
        </xdr:cNvSpPr>
      </xdr:nvSpPr>
      <xdr:spPr>
        <a:xfrm>
          <a:off x="781050" y="1390650"/>
          <a:ext cx="19812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66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100000">
                    <a:srgbClr val="00CCFF"/>
                  </a:gs>
                </a:gsLst>
                <a:lin ang="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Kraków
</a:t>
          </a:r>
        </a:p>
      </xdr:txBody>
    </xdr:sp>
    <xdr:clientData/>
  </xdr:twoCellAnchor>
  <xdr:twoCellAnchor>
    <xdr:from>
      <xdr:col>13</xdr:col>
      <xdr:colOff>466725</xdr:colOff>
      <xdr:row>9</xdr:row>
      <xdr:rowOff>76200</xdr:rowOff>
    </xdr:from>
    <xdr:to>
      <xdr:col>19</xdr:col>
      <xdr:colOff>0</xdr:colOff>
      <xdr:row>11</xdr:row>
      <xdr:rowOff>57150</xdr:rowOff>
    </xdr:to>
    <xdr:sp>
      <xdr:nvSpPr>
        <xdr:cNvPr id="6" name="AutoShape 307"/>
        <xdr:cNvSpPr>
          <a:spLocks/>
        </xdr:cNvSpPr>
      </xdr:nvSpPr>
      <xdr:spPr>
        <a:xfrm>
          <a:off x="6296025" y="1362075"/>
          <a:ext cx="15906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00CCFF"/>
                  </a:gs>
                </a:gsLst>
                <a:lin ang="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Gdańsk
</a:t>
          </a:r>
        </a:p>
      </xdr:txBody>
    </xdr:sp>
    <xdr:clientData/>
  </xdr:twoCellAnchor>
  <xdr:twoCellAnchor>
    <xdr:from>
      <xdr:col>9</xdr:col>
      <xdr:colOff>76200</xdr:colOff>
      <xdr:row>12</xdr:row>
      <xdr:rowOff>38100</xdr:rowOff>
    </xdr:from>
    <xdr:to>
      <xdr:col>10</xdr:col>
      <xdr:colOff>438150</xdr:colOff>
      <xdr:row>17</xdr:row>
      <xdr:rowOff>190500</xdr:rowOff>
    </xdr:to>
    <xdr:sp textlink="R4">
      <xdr:nvSpPr>
        <xdr:cNvPr id="7" name="Oval 382"/>
        <xdr:cNvSpPr>
          <a:spLocks/>
        </xdr:cNvSpPr>
      </xdr:nvSpPr>
      <xdr:spPr>
        <a:xfrm>
          <a:off x="3695700" y="1800225"/>
          <a:ext cx="1200150" cy="923925"/>
        </a:xfrm>
        <a:prstGeom prst="ellipse">
          <a:avLst/>
        </a:prstGeom>
        <a:solidFill>
          <a:srgbClr val="0000FF"/>
        </a:solidFill>
        <a:ln w="76200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Arial CE"/>
              <a:ea typeface="Arial CE"/>
              <a:cs typeface="Arial CE"/>
            </a:rPr>
            <a:t>3:47</a:t>
          </a:r>
        </a:p>
      </xdr:txBody>
    </xdr:sp>
    <xdr:clientData/>
  </xdr:twoCellAnchor>
  <xdr:twoCellAnchor editAs="oneCell">
    <xdr:from>
      <xdr:col>17</xdr:col>
      <xdr:colOff>0</xdr:colOff>
      <xdr:row>4</xdr:row>
      <xdr:rowOff>95250</xdr:rowOff>
    </xdr:from>
    <xdr:to>
      <xdr:col>18</xdr:col>
      <xdr:colOff>38100</xdr:colOff>
      <xdr:row>9</xdr:row>
      <xdr:rowOff>28575</xdr:rowOff>
    </xdr:to>
    <xdr:pic>
      <xdr:nvPicPr>
        <xdr:cNvPr id="8" name="Picture 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6477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19050</xdr:rowOff>
    </xdr:from>
    <xdr:to>
      <xdr:col>16</xdr:col>
      <xdr:colOff>47625</xdr:colOff>
      <xdr:row>2</xdr:row>
      <xdr:rowOff>276225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0</xdr:row>
      <xdr:rowOff>19050</xdr:rowOff>
    </xdr:from>
    <xdr:to>
      <xdr:col>19</xdr:col>
      <xdr:colOff>790575</xdr:colOff>
      <xdr:row>2</xdr:row>
      <xdr:rowOff>276225</xdr:rowOff>
    </xdr:to>
    <xdr:pic>
      <xdr:nvPicPr>
        <xdr:cNvPr id="10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7232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25</xdr:row>
      <xdr:rowOff>238125</xdr:rowOff>
    </xdr:from>
    <xdr:to>
      <xdr:col>19</xdr:col>
      <xdr:colOff>790575</xdr:colOff>
      <xdr:row>34</xdr:row>
      <xdr:rowOff>66675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24600" y="4600575"/>
          <a:ext cx="2352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16</xdr:row>
      <xdr:rowOff>38100</xdr:rowOff>
    </xdr:from>
    <xdr:to>
      <xdr:col>3</xdr:col>
      <xdr:colOff>304800</xdr:colOff>
      <xdr:row>26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647950"/>
          <a:ext cx="18383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2</xdr:row>
      <xdr:rowOff>133350</xdr:rowOff>
    </xdr:from>
    <xdr:to>
      <xdr:col>11</xdr:col>
      <xdr:colOff>200025</xdr:colOff>
      <xdr:row>15</xdr:row>
      <xdr:rowOff>38100</xdr:rowOff>
    </xdr:to>
    <xdr:sp>
      <xdr:nvSpPr>
        <xdr:cNvPr id="2" name="AutoShape 5"/>
        <xdr:cNvSpPr>
          <a:spLocks/>
        </xdr:cNvSpPr>
      </xdr:nvSpPr>
      <xdr:spPr>
        <a:xfrm>
          <a:off x="504825" y="457200"/>
          <a:ext cx="7239000" cy="2028825"/>
        </a:xfrm>
        <a:prstGeom prst="cloudCallout">
          <a:avLst>
            <a:gd name="adj1" fmla="val -34171"/>
            <a:gd name="adj2" fmla="val 77699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Dziś zamierzam poprawić Twoją sprawność rachunkową     
w dodawaniu i odejmowaniu liczb naturalnych.</a:t>
          </a:r>
        </a:p>
      </xdr:txBody>
    </xdr:sp>
    <xdr:clientData/>
  </xdr:twoCellAnchor>
  <xdr:twoCellAnchor editAs="oneCell">
    <xdr:from>
      <xdr:col>10</xdr:col>
      <xdr:colOff>200025</xdr:colOff>
      <xdr:row>0</xdr:row>
      <xdr:rowOff>19050</xdr:rowOff>
    </xdr:from>
    <xdr:to>
      <xdr:col>12</xdr:col>
      <xdr:colOff>314325</xdr:colOff>
      <xdr:row>2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90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16</xdr:row>
      <xdr:rowOff>390525</xdr:rowOff>
    </xdr:from>
    <xdr:to>
      <xdr:col>15</xdr:col>
      <xdr:colOff>676275</xdr:colOff>
      <xdr:row>18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429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1</xdr:row>
      <xdr:rowOff>28575</xdr:rowOff>
    </xdr:from>
    <xdr:to>
      <xdr:col>15</xdr:col>
      <xdr:colOff>609600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533400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142875</xdr:rowOff>
    </xdr:from>
    <xdr:to>
      <xdr:col>13</xdr:col>
      <xdr:colOff>171450</xdr:colOff>
      <xdr:row>1</xdr:row>
      <xdr:rowOff>485775</xdr:rowOff>
    </xdr:to>
    <xdr:sp>
      <xdr:nvSpPr>
        <xdr:cNvPr id="3" name="AutoShape 4"/>
        <xdr:cNvSpPr>
          <a:spLocks/>
        </xdr:cNvSpPr>
      </xdr:nvSpPr>
      <xdr:spPr>
        <a:xfrm>
          <a:off x="3267075" y="142875"/>
          <a:ext cx="3133725" cy="847725"/>
        </a:xfrm>
        <a:prstGeom prst="cloudCallout">
          <a:avLst>
            <a:gd name="adj1" fmla="val 86643"/>
            <a:gd name="adj2" fmla="val 18537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657225</xdr:colOff>
      <xdr:row>0</xdr:row>
      <xdr:rowOff>28575</xdr:rowOff>
    </xdr:from>
    <xdr:to>
      <xdr:col>16</xdr:col>
      <xdr:colOff>76200</xdr:colOff>
      <xdr:row>0</xdr:row>
      <xdr:rowOff>381000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2857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20</xdr:row>
      <xdr:rowOff>257175</xdr:rowOff>
    </xdr:from>
    <xdr:to>
      <xdr:col>9</xdr:col>
      <xdr:colOff>66675</xdr:colOff>
      <xdr:row>22</xdr:row>
      <xdr:rowOff>142875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6610350"/>
          <a:ext cx="2028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20</xdr:row>
      <xdr:rowOff>66675</xdr:rowOff>
    </xdr:from>
    <xdr:to>
      <xdr:col>4</xdr:col>
      <xdr:colOff>371475</xdr:colOff>
      <xdr:row>24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1019175" y="1962150"/>
          <a:ext cx="1247775" cy="800100"/>
          <a:chOff x="102" y="365"/>
          <a:chExt cx="220" cy="118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116" y="365"/>
            <a:ext cx="206" cy="38"/>
          </a:xfrm>
          <a:prstGeom prst="curvedDownArrow">
            <a:avLst>
              <a:gd name="adj" fmla="val 23300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 flipH="1">
            <a:off x="102" y="447"/>
            <a:ext cx="207" cy="36"/>
          </a:xfrm>
          <a:prstGeom prst="curvedUpArrow">
            <a:avLst>
              <a:gd name="adj1" fmla="val 23500"/>
              <a:gd name="adj2" fmla="val -25004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504825</xdr:colOff>
      <xdr:row>18</xdr:row>
      <xdr:rowOff>123825</xdr:rowOff>
    </xdr:from>
    <xdr:to>
      <xdr:col>6</xdr:col>
      <xdr:colOff>104775</xdr:colOff>
      <xdr:row>21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00175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14</xdr:row>
      <xdr:rowOff>304800</xdr:rowOff>
    </xdr:from>
    <xdr:to>
      <xdr:col>7</xdr:col>
      <xdr:colOff>152400</xdr:colOff>
      <xdr:row>18</xdr:row>
      <xdr:rowOff>38100</xdr:rowOff>
    </xdr:to>
    <xdr:sp textlink="$A$15">
      <xdr:nvSpPr>
        <xdr:cNvPr id="5" name="Ramka"/>
        <xdr:cNvSpPr>
          <a:spLocks/>
        </xdr:cNvSpPr>
      </xdr:nvSpPr>
      <xdr:spPr>
        <a:xfrm>
          <a:off x="238125" y="304800"/>
          <a:ext cx="3352800" cy="1009650"/>
        </a:xfrm>
        <a:prstGeom prst="cloudCallout">
          <a:avLst>
            <a:gd name="adj1" fmla="val 24509"/>
            <a:gd name="adj2" fmla="val 65888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Wpisz odpowiednie liczby w niebieskie kratki.</a:t>
          </a:r>
        </a:p>
      </xdr:txBody>
    </xdr:sp>
    <xdr:clientData/>
  </xdr:twoCellAnchor>
  <xdr:twoCellAnchor>
    <xdr:from>
      <xdr:col>3</xdr:col>
      <xdr:colOff>171450</xdr:colOff>
      <xdr:row>28</xdr:row>
      <xdr:rowOff>66675</xdr:rowOff>
    </xdr:from>
    <xdr:to>
      <xdr:col>5</xdr:col>
      <xdr:colOff>390525</xdr:colOff>
      <xdr:row>32</xdr:row>
      <xdr:rowOff>104775</xdr:rowOff>
    </xdr:to>
    <xdr:grpSp>
      <xdr:nvGrpSpPr>
        <xdr:cNvPr id="6" name="Group 10"/>
        <xdr:cNvGrpSpPr>
          <a:grpSpLocks/>
        </xdr:cNvGrpSpPr>
      </xdr:nvGrpSpPr>
      <xdr:grpSpPr>
        <a:xfrm>
          <a:off x="1552575" y="3514725"/>
          <a:ext cx="1247775" cy="762000"/>
          <a:chOff x="102" y="365"/>
          <a:chExt cx="220" cy="118"/>
        </a:xfrm>
        <a:solidFill>
          <a:srgbClr val="FFFFFF"/>
        </a:solidFill>
      </xdr:grpSpPr>
      <xdr:sp>
        <xdr:nvSpPr>
          <xdr:cNvPr id="7" name="AutoShape 11"/>
          <xdr:cNvSpPr>
            <a:spLocks/>
          </xdr:cNvSpPr>
        </xdr:nvSpPr>
        <xdr:spPr>
          <a:xfrm>
            <a:off x="116" y="365"/>
            <a:ext cx="206" cy="38"/>
          </a:xfrm>
          <a:prstGeom prst="curvedDownArrow">
            <a:avLst>
              <a:gd name="adj" fmla="val 23300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AutoShape 12"/>
          <xdr:cNvSpPr>
            <a:spLocks/>
          </xdr:cNvSpPr>
        </xdr:nvSpPr>
        <xdr:spPr>
          <a:xfrm flipH="1">
            <a:off x="102" y="447"/>
            <a:ext cx="207" cy="36"/>
          </a:xfrm>
          <a:prstGeom prst="curvedUpArrow">
            <a:avLst>
              <a:gd name="adj1" fmla="val 23500"/>
              <a:gd name="adj2" fmla="val -25004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28</xdr:row>
      <xdr:rowOff>28575</xdr:rowOff>
    </xdr:from>
    <xdr:to>
      <xdr:col>9</xdr:col>
      <xdr:colOff>381000</xdr:colOff>
      <xdr:row>32</xdr:row>
      <xdr:rowOff>95250</xdr:rowOff>
    </xdr:to>
    <xdr:grpSp>
      <xdr:nvGrpSpPr>
        <xdr:cNvPr id="9" name="Group 13"/>
        <xdr:cNvGrpSpPr>
          <a:grpSpLocks/>
        </xdr:cNvGrpSpPr>
      </xdr:nvGrpSpPr>
      <xdr:grpSpPr>
        <a:xfrm>
          <a:off x="3657600" y="3476625"/>
          <a:ext cx="1190625" cy="790575"/>
          <a:chOff x="102" y="365"/>
          <a:chExt cx="220" cy="118"/>
        </a:xfrm>
        <a:solidFill>
          <a:srgbClr val="FFFFFF"/>
        </a:solidFill>
      </xdr:grpSpPr>
      <xdr:sp>
        <xdr:nvSpPr>
          <xdr:cNvPr id="10" name="AutoShape 14"/>
          <xdr:cNvSpPr>
            <a:spLocks/>
          </xdr:cNvSpPr>
        </xdr:nvSpPr>
        <xdr:spPr>
          <a:xfrm>
            <a:off x="116" y="365"/>
            <a:ext cx="206" cy="38"/>
          </a:xfrm>
          <a:prstGeom prst="curvedDownArrow">
            <a:avLst>
              <a:gd name="adj" fmla="val 23300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AutoShape 15"/>
          <xdr:cNvSpPr>
            <a:spLocks/>
          </xdr:cNvSpPr>
        </xdr:nvSpPr>
        <xdr:spPr>
          <a:xfrm flipH="1">
            <a:off x="102" y="447"/>
            <a:ext cx="207" cy="36"/>
          </a:xfrm>
          <a:prstGeom prst="curvedUpArrow">
            <a:avLst>
              <a:gd name="adj1" fmla="val 23500"/>
              <a:gd name="adj2" fmla="val -25004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28</xdr:row>
      <xdr:rowOff>47625</xdr:rowOff>
    </xdr:from>
    <xdr:to>
      <xdr:col>13</xdr:col>
      <xdr:colOff>361950</xdr:colOff>
      <xdr:row>32</xdr:row>
      <xdr:rowOff>114300</xdr:rowOff>
    </xdr:to>
    <xdr:grpSp>
      <xdr:nvGrpSpPr>
        <xdr:cNvPr id="12" name="Group 16"/>
        <xdr:cNvGrpSpPr>
          <a:grpSpLocks/>
        </xdr:cNvGrpSpPr>
      </xdr:nvGrpSpPr>
      <xdr:grpSpPr>
        <a:xfrm>
          <a:off x="5638800" y="3495675"/>
          <a:ext cx="1247775" cy="790575"/>
          <a:chOff x="102" y="365"/>
          <a:chExt cx="220" cy="118"/>
        </a:xfrm>
        <a:solidFill>
          <a:srgbClr val="FFFFFF"/>
        </a:solidFill>
      </xdr:grpSpPr>
      <xdr:sp>
        <xdr:nvSpPr>
          <xdr:cNvPr id="13" name="AutoShape 17"/>
          <xdr:cNvSpPr>
            <a:spLocks/>
          </xdr:cNvSpPr>
        </xdr:nvSpPr>
        <xdr:spPr>
          <a:xfrm>
            <a:off x="116" y="365"/>
            <a:ext cx="206" cy="38"/>
          </a:xfrm>
          <a:prstGeom prst="curvedDownArrow">
            <a:avLst>
              <a:gd name="adj" fmla="val 23300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AutoShape 18"/>
          <xdr:cNvSpPr>
            <a:spLocks/>
          </xdr:cNvSpPr>
        </xdr:nvSpPr>
        <xdr:spPr>
          <a:xfrm flipH="1">
            <a:off x="102" y="447"/>
            <a:ext cx="207" cy="36"/>
          </a:xfrm>
          <a:prstGeom prst="curvedUpArrow">
            <a:avLst>
              <a:gd name="adj1" fmla="val 23500"/>
              <a:gd name="adj2" fmla="val -25004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20</xdr:row>
      <xdr:rowOff>47625</xdr:rowOff>
    </xdr:from>
    <xdr:to>
      <xdr:col>12</xdr:col>
      <xdr:colOff>381000</xdr:colOff>
      <xdr:row>24</xdr:row>
      <xdr:rowOff>123825</xdr:rowOff>
    </xdr:to>
    <xdr:grpSp>
      <xdr:nvGrpSpPr>
        <xdr:cNvPr id="15" name="Group 19"/>
        <xdr:cNvGrpSpPr>
          <a:grpSpLocks/>
        </xdr:cNvGrpSpPr>
      </xdr:nvGrpSpPr>
      <xdr:grpSpPr>
        <a:xfrm>
          <a:off x="5143500" y="1943100"/>
          <a:ext cx="1247775" cy="809625"/>
          <a:chOff x="102" y="365"/>
          <a:chExt cx="220" cy="118"/>
        </a:xfrm>
        <a:solidFill>
          <a:srgbClr val="FFFFFF"/>
        </a:solidFill>
      </xdr:grpSpPr>
      <xdr:sp>
        <xdr:nvSpPr>
          <xdr:cNvPr id="16" name="AutoShape 20"/>
          <xdr:cNvSpPr>
            <a:spLocks/>
          </xdr:cNvSpPr>
        </xdr:nvSpPr>
        <xdr:spPr>
          <a:xfrm>
            <a:off x="116" y="365"/>
            <a:ext cx="206" cy="38"/>
          </a:xfrm>
          <a:prstGeom prst="curvedDownArrow">
            <a:avLst>
              <a:gd name="adj" fmla="val 23300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AutoShape 21"/>
          <xdr:cNvSpPr>
            <a:spLocks/>
          </xdr:cNvSpPr>
        </xdr:nvSpPr>
        <xdr:spPr>
          <a:xfrm flipH="1">
            <a:off x="102" y="447"/>
            <a:ext cx="207" cy="36"/>
          </a:xfrm>
          <a:prstGeom prst="curvedUpArrow">
            <a:avLst>
              <a:gd name="adj1" fmla="val 23500"/>
              <a:gd name="adj2" fmla="val -25004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20</xdr:row>
      <xdr:rowOff>57150</xdr:rowOff>
    </xdr:from>
    <xdr:to>
      <xdr:col>8</xdr:col>
      <xdr:colOff>390525</xdr:colOff>
      <xdr:row>24</xdr:row>
      <xdr:rowOff>123825</xdr:rowOff>
    </xdr:to>
    <xdr:grpSp>
      <xdr:nvGrpSpPr>
        <xdr:cNvPr id="18" name="Group 22"/>
        <xdr:cNvGrpSpPr>
          <a:grpSpLocks/>
        </xdr:cNvGrpSpPr>
      </xdr:nvGrpSpPr>
      <xdr:grpSpPr>
        <a:xfrm>
          <a:off x="3048000" y="1952625"/>
          <a:ext cx="1295400" cy="800100"/>
          <a:chOff x="102" y="365"/>
          <a:chExt cx="220" cy="118"/>
        </a:xfrm>
        <a:solidFill>
          <a:srgbClr val="FFFFFF"/>
        </a:solidFill>
      </xdr:grpSpPr>
      <xdr:sp>
        <xdr:nvSpPr>
          <xdr:cNvPr id="19" name="AutoShape 23"/>
          <xdr:cNvSpPr>
            <a:spLocks/>
          </xdr:cNvSpPr>
        </xdr:nvSpPr>
        <xdr:spPr>
          <a:xfrm>
            <a:off x="116" y="365"/>
            <a:ext cx="206" cy="38"/>
          </a:xfrm>
          <a:prstGeom prst="curvedDownArrow">
            <a:avLst>
              <a:gd name="adj" fmla="val 23300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AutoShape 24"/>
          <xdr:cNvSpPr>
            <a:spLocks/>
          </xdr:cNvSpPr>
        </xdr:nvSpPr>
        <xdr:spPr>
          <a:xfrm flipH="1">
            <a:off x="102" y="447"/>
            <a:ext cx="207" cy="36"/>
          </a:xfrm>
          <a:prstGeom prst="curvedUpArrow">
            <a:avLst>
              <a:gd name="adj1" fmla="val 23500"/>
              <a:gd name="adj2" fmla="val -25004"/>
            </a:avLst>
          </a:prstGeom>
          <a:gradFill rotWithShape="1">
            <a:gsLst>
              <a:gs pos="0">
                <a:srgbClr val="99CCFF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16</xdr:row>
      <xdr:rowOff>0</xdr:rowOff>
    </xdr:from>
    <xdr:to>
      <xdr:col>13</xdr:col>
      <xdr:colOff>19050</xdr:colOff>
      <xdr:row>17</xdr:row>
      <xdr:rowOff>0</xdr:rowOff>
    </xdr:to>
    <xdr:pic>
      <xdr:nvPicPr>
        <xdr:cNvPr id="21" name="Zad2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7429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41</xdr:row>
      <xdr:rowOff>152400</xdr:rowOff>
    </xdr:from>
    <xdr:to>
      <xdr:col>6</xdr:col>
      <xdr:colOff>66675</xdr:colOff>
      <xdr:row>46</xdr:row>
      <xdr:rowOff>28575</xdr:rowOff>
    </xdr:to>
    <xdr:sp textlink="C48">
      <xdr:nvSpPr>
        <xdr:cNvPr id="22" name="Rectangle 33"/>
        <xdr:cNvSpPr>
          <a:spLocks/>
        </xdr:cNvSpPr>
      </xdr:nvSpPr>
      <xdr:spPr>
        <a:xfrm>
          <a:off x="742950" y="6848475"/>
          <a:ext cx="2247900" cy="15525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161925</xdr:colOff>
      <xdr:row>53</xdr:row>
      <xdr:rowOff>723900</xdr:rowOff>
    </xdr:from>
    <xdr:to>
      <xdr:col>7</xdr:col>
      <xdr:colOff>209550</xdr:colOff>
      <xdr:row>59</xdr:row>
      <xdr:rowOff>152400</xdr:rowOff>
    </xdr:to>
    <xdr:sp>
      <xdr:nvSpPr>
        <xdr:cNvPr id="23" name="Prostokąt 274"/>
        <xdr:cNvSpPr>
          <a:spLocks/>
        </xdr:cNvSpPr>
      </xdr:nvSpPr>
      <xdr:spPr>
        <a:xfrm>
          <a:off x="161925" y="11677650"/>
          <a:ext cx="3486150" cy="25146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209550</xdr:colOff>
      <xdr:row>14</xdr:row>
      <xdr:rowOff>19050</xdr:rowOff>
    </xdr:from>
    <xdr:to>
      <xdr:col>14</xdr:col>
      <xdr:colOff>171450</xdr:colOff>
      <xdr:row>14</xdr:row>
      <xdr:rowOff>371475</xdr:rowOff>
    </xdr:to>
    <xdr:pic>
      <xdr:nvPicPr>
        <xdr:cNvPr id="24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14</xdr:row>
      <xdr:rowOff>19050</xdr:rowOff>
    </xdr:from>
    <xdr:to>
      <xdr:col>17</xdr:col>
      <xdr:colOff>95250</xdr:colOff>
      <xdr:row>14</xdr:row>
      <xdr:rowOff>371475</xdr:rowOff>
    </xdr:to>
    <xdr:pic>
      <xdr:nvPicPr>
        <xdr:cNvPr id="25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34</xdr:row>
      <xdr:rowOff>47625</xdr:rowOff>
    </xdr:from>
    <xdr:to>
      <xdr:col>17</xdr:col>
      <xdr:colOff>95250</xdr:colOff>
      <xdr:row>35</xdr:row>
      <xdr:rowOff>190500</xdr:rowOff>
    </xdr:to>
    <xdr:pic>
      <xdr:nvPicPr>
        <xdr:cNvPr id="26" name="Zad2Command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4619625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16</xdr:row>
      <xdr:rowOff>66675</xdr:rowOff>
    </xdr:from>
    <xdr:to>
      <xdr:col>14</xdr:col>
      <xdr:colOff>209550</xdr:colOff>
      <xdr:row>17</xdr:row>
      <xdr:rowOff>19050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91300" y="80962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41</xdr:row>
      <xdr:rowOff>114300</xdr:rowOff>
    </xdr:from>
    <xdr:to>
      <xdr:col>13</xdr:col>
      <xdr:colOff>85725</xdr:colOff>
      <xdr:row>46</xdr:row>
      <xdr:rowOff>9525</xdr:rowOff>
    </xdr:to>
    <xdr:sp textlink="$I$48">
      <xdr:nvSpPr>
        <xdr:cNvPr id="1" name="Rectangle 1"/>
        <xdr:cNvSpPr>
          <a:spLocks/>
        </xdr:cNvSpPr>
      </xdr:nvSpPr>
      <xdr:spPr>
        <a:xfrm>
          <a:off x="4371975" y="2324100"/>
          <a:ext cx="2238375" cy="15716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447675</xdr:colOff>
      <xdr:row>39</xdr:row>
      <xdr:rowOff>47625</xdr:rowOff>
    </xdr:from>
    <xdr:to>
      <xdr:col>8</xdr:col>
      <xdr:colOff>57150</xdr:colOff>
      <xdr:row>42</xdr:row>
      <xdr:rowOff>266700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94310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36</xdr:row>
      <xdr:rowOff>152400</xdr:rowOff>
    </xdr:from>
    <xdr:to>
      <xdr:col>9</xdr:col>
      <xdr:colOff>200025</xdr:colOff>
      <xdr:row>36</xdr:row>
      <xdr:rowOff>714375</xdr:rowOff>
    </xdr:to>
    <xdr:sp textlink="$D$47">
      <xdr:nvSpPr>
        <xdr:cNvPr id="3" name="Ramka"/>
        <xdr:cNvSpPr>
          <a:spLocks/>
        </xdr:cNvSpPr>
      </xdr:nvSpPr>
      <xdr:spPr>
        <a:xfrm>
          <a:off x="1724025" y="152400"/>
          <a:ext cx="2943225" cy="561975"/>
        </a:xfrm>
        <a:prstGeom prst="cloudCallout">
          <a:avLst>
            <a:gd name="adj1" fmla="val 15425"/>
            <a:gd name="adj2" fmla="val 278814"/>
          </a:avLst>
        </a:prstGeom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Uzupełnij tabelę.</a:t>
          </a:r>
        </a:p>
      </xdr:txBody>
    </xdr:sp>
    <xdr:clientData/>
  </xdr:twoCellAnchor>
  <xdr:twoCellAnchor editAs="oneCell">
    <xdr:from>
      <xdr:col>12</xdr:col>
      <xdr:colOff>9525</xdr:colOff>
      <xdr:row>37</xdr:row>
      <xdr:rowOff>0</xdr:rowOff>
    </xdr:from>
    <xdr:to>
      <xdr:col>13</xdr:col>
      <xdr:colOff>19050</xdr:colOff>
      <xdr:row>38</xdr:row>
      <xdr:rowOff>9525</xdr:rowOff>
    </xdr:to>
    <xdr:pic>
      <xdr:nvPicPr>
        <xdr:cNvPr id="4" name="Zad3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4382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41</xdr:row>
      <xdr:rowOff>152400</xdr:rowOff>
    </xdr:from>
    <xdr:to>
      <xdr:col>6</xdr:col>
      <xdr:colOff>66675</xdr:colOff>
      <xdr:row>46</xdr:row>
      <xdr:rowOff>28575</xdr:rowOff>
    </xdr:to>
    <xdr:sp textlink="C48">
      <xdr:nvSpPr>
        <xdr:cNvPr id="5" name="Rectangle 33"/>
        <xdr:cNvSpPr>
          <a:spLocks/>
        </xdr:cNvSpPr>
      </xdr:nvSpPr>
      <xdr:spPr>
        <a:xfrm>
          <a:off x="742950" y="2362200"/>
          <a:ext cx="2247900" cy="15525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53</xdr:row>
      <xdr:rowOff>752475</xdr:rowOff>
    </xdr:from>
    <xdr:to>
      <xdr:col>14</xdr:col>
      <xdr:colOff>161925</xdr:colOff>
      <xdr:row>57</xdr:row>
      <xdr:rowOff>76200</xdr:rowOff>
    </xdr:to>
    <xdr:sp>
      <xdr:nvSpPr>
        <xdr:cNvPr id="6" name="Prostokąt 275"/>
        <xdr:cNvSpPr>
          <a:spLocks/>
        </xdr:cNvSpPr>
      </xdr:nvSpPr>
      <xdr:spPr>
        <a:xfrm>
          <a:off x="5219700" y="7210425"/>
          <a:ext cx="1981200" cy="15811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209550</xdr:colOff>
      <xdr:row>36</xdr:row>
      <xdr:rowOff>19050</xdr:rowOff>
    </xdr:from>
    <xdr:to>
      <xdr:col>14</xdr:col>
      <xdr:colOff>171450</xdr:colOff>
      <xdr:row>36</xdr:row>
      <xdr:rowOff>371475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36</xdr:row>
      <xdr:rowOff>19050</xdr:rowOff>
    </xdr:from>
    <xdr:to>
      <xdr:col>17</xdr:col>
      <xdr:colOff>95250</xdr:colOff>
      <xdr:row>36</xdr:row>
      <xdr:rowOff>371475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47</xdr:row>
      <xdr:rowOff>76200</xdr:rowOff>
    </xdr:from>
    <xdr:to>
      <xdr:col>17</xdr:col>
      <xdr:colOff>85725</xdr:colOff>
      <xdr:row>47</xdr:row>
      <xdr:rowOff>428625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8450" y="4610100"/>
          <a:ext cx="2057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36</xdr:row>
      <xdr:rowOff>1295400</xdr:rowOff>
    </xdr:from>
    <xdr:to>
      <xdr:col>4</xdr:col>
      <xdr:colOff>171450</xdr:colOff>
      <xdr:row>37</xdr:row>
      <xdr:rowOff>200025</xdr:rowOff>
    </xdr:to>
    <xdr:pic>
      <xdr:nvPicPr>
        <xdr:cNvPr id="10" name="LOptio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1295400"/>
          <a:ext cx="1752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37</xdr:row>
      <xdr:rowOff>219075</xdr:rowOff>
    </xdr:from>
    <xdr:to>
      <xdr:col>4</xdr:col>
      <xdr:colOff>190500</xdr:colOff>
      <xdr:row>40</xdr:row>
      <xdr:rowOff>0</xdr:rowOff>
    </xdr:to>
    <xdr:pic>
      <xdr:nvPicPr>
        <xdr:cNvPr id="11" name="TOption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1657350"/>
          <a:ext cx="1771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37</xdr:row>
      <xdr:rowOff>0</xdr:rowOff>
    </xdr:from>
    <xdr:to>
      <xdr:col>14</xdr:col>
      <xdr:colOff>200025</xdr:colOff>
      <xdr:row>37</xdr:row>
      <xdr:rowOff>276225</xdr:rowOff>
    </xdr:to>
    <xdr:pic>
      <xdr:nvPicPr>
        <xdr:cNvPr id="12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81775" y="14382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42</xdr:row>
      <xdr:rowOff>0</xdr:rowOff>
    </xdr:from>
    <xdr:to>
      <xdr:col>13</xdr:col>
      <xdr:colOff>66675</xdr:colOff>
      <xdr:row>46</xdr:row>
      <xdr:rowOff>9525</xdr:rowOff>
    </xdr:to>
    <xdr:sp textlink="$I$48">
      <xdr:nvSpPr>
        <xdr:cNvPr id="1" name="Rectangle 1"/>
        <xdr:cNvSpPr>
          <a:spLocks/>
        </xdr:cNvSpPr>
      </xdr:nvSpPr>
      <xdr:spPr>
        <a:xfrm>
          <a:off x="4381500" y="0"/>
          <a:ext cx="220980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247650</xdr:colOff>
      <xdr:row>55</xdr:row>
      <xdr:rowOff>114300</xdr:rowOff>
    </xdr:from>
    <xdr:to>
      <xdr:col>9</xdr:col>
      <xdr:colOff>381000</xdr:colOff>
      <xdr:row>56</xdr:row>
      <xdr:rowOff>361950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5717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51</xdr:row>
      <xdr:rowOff>0</xdr:rowOff>
    </xdr:from>
    <xdr:to>
      <xdr:col>11</xdr:col>
      <xdr:colOff>295275</xdr:colOff>
      <xdr:row>53</xdr:row>
      <xdr:rowOff>666750</xdr:rowOff>
    </xdr:to>
    <xdr:sp textlink="$G$50">
      <xdr:nvSpPr>
        <xdr:cNvPr id="3" name="Ramka"/>
        <xdr:cNvSpPr>
          <a:spLocks/>
        </xdr:cNvSpPr>
      </xdr:nvSpPr>
      <xdr:spPr>
        <a:xfrm>
          <a:off x="2038350" y="590550"/>
          <a:ext cx="3752850" cy="1171575"/>
        </a:xfrm>
        <a:prstGeom prst="cloudCallout">
          <a:avLst>
            <a:gd name="adj1" fmla="val 14722"/>
            <a:gd name="adj2" fmla="val 126421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Sprawdź, czy kwadrat jest kwadratem magicznym.</a:t>
          </a:r>
        </a:p>
      </xdr:txBody>
    </xdr:sp>
    <xdr:clientData/>
  </xdr:twoCellAnchor>
  <xdr:twoCellAnchor>
    <xdr:from>
      <xdr:col>15</xdr:col>
      <xdr:colOff>171450</xdr:colOff>
      <xdr:row>56</xdr:row>
      <xdr:rowOff>295275</xdr:rowOff>
    </xdr:from>
    <xdr:to>
      <xdr:col>15</xdr:col>
      <xdr:colOff>390525</xdr:colOff>
      <xdr:row>57</xdr:row>
      <xdr:rowOff>9525</xdr:rowOff>
    </xdr:to>
    <xdr:sp>
      <xdr:nvSpPr>
        <xdr:cNvPr id="4" name="AutoShape 28"/>
        <xdr:cNvSpPr>
          <a:spLocks/>
        </xdr:cNvSpPr>
      </xdr:nvSpPr>
      <xdr:spPr>
        <a:xfrm>
          <a:off x="7724775" y="3200400"/>
          <a:ext cx="219075" cy="161925"/>
        </a:xfrm>
        <a:prstGeom prst="star5">
          <a:avLst/>
        </a:prstGeom>
        <a:solidFill>
          <a:srgbClr val="00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53</xdr:row>
      <xdr:rowOff>352425</xdr:rowOff>
    </xdr:from>
    <xdr:to>
      <xdr:col>16</xdr:col>
      <xdr:colOff>438150</xdr:colOff>
      <xdr:row>53</xdr:row>
      <xdr:rowOff>762000</xdr:rowOff>
    </xdr:to>
    <xdr:sp>
      <xdr:nvSpPr>
        <xdr:cNvPr id="5" name="AutoShape 29"/>
        <xdr:cNvSpPr>
          <a:spLocks/>
        </xdr:cNvSpPr>
      </xdr:nvSpPr>
      <xdr:spPr>
        <a:xfrm>
          <a:off x="8039100" y="1447800"/>
          <a:ext cx="485775" cy="409575"/>
        </a:xfrm>
        <a:prstGeom prst="star4">
          <a:avLst/>
        </a:prstGeom>
        <a:solidFill>
          <a:srgbClr val="00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133350</xdr:rowOff>
    </xdr:from>
    <xdr:to>
      <xdr:col>16</xdr:col>
      <xdr:colOff>295275</xdr:colOff>
      <xdr:row>54</xdr:row>
      <xdr:rowOff>400050</xdr:rowOff>
    </xdr:to>
    <xdr:sp>
      <xdr:nvSpPr>
        <xdr:cNvPr id="6" name="AutoShape 30"/>
        <xdr:cNvSpPr>
          <a:spLocks/>
        </xdr:cNvSpPr>
      </xdr:nvSpPr>
      <xdr:spPr>
        <a:xfrm>
          <a:off x="8086725" y="2143125"/>
          <a:ext cx="295275" cy="266700"/>
        </a:xfrm>
        <a:prstGeom prst="star5">
          <a:avLst/>
        </a:prstGeom>
        <a:solidFill>
          <a:srgbClr val="00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123825</xdr:colOff>
      <xdr:row>54</xdr:row>
      <xdr:rowOff>238125</xdr:rowOff>
    </xdr:from>
    <xdr:to>
      <xdr:col>5</xdr:col>
      <xdr:colOff>447675</xdr:colOff>
      <xdr:row>54</xdr:row>
      <xdr:rowOff>238125</xdr:rowOff>
    </xdr:to>
    <xdr:sp>
      <xdr:nvSpPr>
        <xdr:cNvPr id="7" name="Line 34"/>
        <xdr:cNvSpPr>
          <a:spLocks/>
        </xdr:cNvSpPr>
      </xdr:nvSpPr>
      <xdr:spPr>
        <a:xfrm>
          <a:off x="2533650" y="2247900"/>
          <a:ext cx="323850" cy="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55</xdr:row>
      <xdr:rowOff>219075</xdr:rowOff>
    </xdr:from>
    <xdr:to>
      <xdr:col>5</xdr:col>
      <xdr:colOff>419100</xdr:colOff>
      <xdr:row>55</xdr:row>
      <xdr:rowOff>219075</xdr:rowOff>
    </xdr:to>
    <xdr:sp>
      <xdr:nvSpPr>
        <xdr:cNvPr id="8" name="Line 35"/>
        <xdr:cNvSpPr>
          <a:spLocks/>
        </xdr:cNvSpPr>
      </xdr:nvSpPr>
      <xdr:spPr>
        <a:xfrm>
          <a:off x="2495550" y="2676525"/>
          <a:ext cx="323850" cy="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57</xdr:row>
      <xdr:rowOff>38100</xdr:rowOff>
    </xdr:from>
    <xdr:to>
      <xdr:col>2</xdr:col>
      <xdr:colOff>247650</xdr:colOff>
      <xdr:row>57</xdr:row>
      <xdr:rowOff>323850</xdr:rowOff>
    </xdr:to>
    <xdr:sp>
      <xdr:nvSpPr>
        <xdr:cNvPr id="9" name="Line 36"/>
        <xdr:cNvSpPr>
          <a:spLocks/>
        </xdr:cNvSpPr>
      </xdr:nvSpPr>
      <xdr:spPr>
        <a:xfrm rot="5400000">
          <a:off x="1114425" y="3390900"/>
          <a:ext cx="0" cy="28575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57</xdr:row>
      <xdr:rowOff>28575</xdr:rowOff>
    </xdr:from>
    <xdr:to>
      <xdr:col>3</xdr:col>
      <xdr:colOff>247650</xdr:colOff>
      <xdr:row>57</xdr:row>
      <xdr:rowOff>314325</xdr:rowOff>
    </xdr:to>
    <xdr:sp>
      <xdr:nvSpPr>
        <xdr:cNvPr id="10" name="Line 37"/>
        <xdr:cNvSpPr>
          <a:spLocks/>
        </xdr:cNvSpPr>
      </xdr:nvSpPr>
      <xdr:spPr>
        <a:xfrm rot="5400000">
          <a:off x="1628775" y="3381375"/>
          <a:ext cx="0" cy="28575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38100</xdr:rowOff>
    </xdr:from>
    <xdr:to>
      <xdr:col>4</xdr:col>
      <xdr:colOff>304800</xdr:colOff>
      <xdr:row>57</xdr:row>
      <xdr:rowOff>323850</xdr:rowOff>
    </xdr:to>
    <xdr:sp>
      <xdr:nvSpPr>
        <xdr:cNvPr id="11" name="Line 38"/>
        <xdr:cNvSpPr>
          <a:spLocks/>
        </xdr:cNvSpPr>
      </xdr:nvSpPr>
      <xdr:spPr>
        <a:xfrm rot="5400000">
          <a:off x="2200275" y="3390900"/>
          <a:ext cx="0" cy="28575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57</xdr:row>
      <xdr:rowOff>142875</xdr:rowOff>
    </xdr:from>
    <xdr:to>
      <xdr:col>5</xdr:col>
      <xdr:colOff>419100</xdr:colOff>
      <xdr:row>57</xdr:row>
      <xdr:rowOff>142875</xdr:rowOff>
    </xdr:to>
    <xdr:sp>
      <xdr:nvSpPr>
        <xdr:cNvPr id="12" name="Line 39"/>
        <xdr:cNvSpPr>
          <a:spLocks/>
        </xdr:cNvSpPr>
      </xdr:nvSpPr>
      <xdr:spPr>
        <a:xfrm rot="2100000">
          <a:off x="2495550" y="3495675"/>
          <a:ext cx="323850" cy="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56</xdr:row>
      <xdr:rowOff>190500</xdr:rowOff>
    </xdr:from>
    <xdr:to>
      <xdr:col>5</xdr:col>
      <xdr:colOff>409575</xdr:colOff>
      <xdr:row>56</xdr:row>
      <xdr:rowOff>190500</xdr:rowOff>
    </xdr:to>
    <xdr:sp>
      <xdr:nvSpPr>
        <xdr:cNvPr id="13" name="Line 40"/>
        <xdr:cNvSpPr>
          <a:spLocks/>
        </xdr:cNvSpPr>
      </xdr:nvSpPr>
      <xdr:spPr>
        <a:xfrm>
          <a:off x="2486025" y="3095625"/>
          <a:ext cx="323850" cy="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57</xdr:row>
      <xdr:rowOff>28575</xdr:rowOff>
    </xdr:from>
    <xdr:to>
      <xdr:col>1</xdr:col>
      <xdr:colOff>352425</xdr:colOff>
      <xdr:row>57</xdr:row>
      <xdr:rowOff>314325</xdr:rowOff>
    </xdr:to>
    <xdr:sp>
      <xdr:nvSpPr>
        <xdr:cNvPr id="14" name="Line 41"/>
        <xdr:cNvSpPr>
          <a:spLocks/>
        </xdr:cNvSpPr>
      </xdr:nvSpPr>
      <xdr:spPr>
        <a:xfrm rot="7500000">
          <a:off x="714375" y="3381375"/>
          <a:ext cx="0" cy="285750"/>
        </a:xfrm>
        <a:prstGeom prst="line">
          <a:avLst/>
        </a:prstGeom>
        <a:noFill/>
        <a:ln w="127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409575</xdr:colOff>
      <xdr:row>55</xdr:row>
      <xdr:rowOff>285750</xdr:rowOff>
    </xdr:from>
    <xdr:to>
      <xdr:col>16</xdr:col>
      <xdr:colOff>209550</xdr:colOff>
      <xdr:row>56</xdr:row>
      <xdr:rowOff>85725</xdr:rowOff>
    </xdr:to>
    <xdr:sp>
      <xdr:nvSpPr>
        <xdr:cNvPr id="15" name="AutoShape 43"/>
        <xdr:cNvSpPr>
          <a:spLocks/>
        </xdr:cNvSpPr>
      </xdr:nvSpPr>
      <xdr:spPr>
        <a:xfrm>
          <a:off x="7962900" y="2743200"/>
          <a:ext cx="333375" cy="247650"/>
        </a:xfrm>
        <a:prstGeom prst="star5">
          <a:avLst/>
        </a:prstGeom>
        <a:solidFill>
          <a:srgbClr val="00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238125</xdr:colOff>
      <xdr:row>57</xdr:row>
      <xdr:rowOff>66675</xdr:rowOff>
    </xdr:from>
    <xdr:to>
      <xdr:col>17</xdr:col>
      <xdr:colOff>28575</xdr:colOff>
      <xdr:row>59</xdr:row>
      <xdr:rowOff>257175</xdr:rowOff>
    </xdr:to>
    <xdr:pic>
      <xdr:nvPicPr>
        <xdr:cNvPr id="1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3419475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53</xdr:row>
      <xdr:rowOff>723900</xdr:rowOff>
    </xdr:from>
    <xdr:to>
      <xdr:col>7</xdr:col>
      <xdr:colOff>209550</xdr:colOff>
      <xdr:row>59</xdr:row>
      <xdr:rowOff>152400</xdr:rowOff>
    </xdr:to>
    <xdr:sp>
      <xdr:nvSpPr>
        <xdr:cNvPr id="17" name="Prostokąt 274"/>
        <xdr:cNvSpPr>
          <a:spLocks/>
        </xdr:cNvSpPr>
      </xdr:nvSpPr>
      <xdr:spPr>
        <a:xfrm>
          <a:off x="161925" y="1819275"/>
          <a:ext cx="3486150" cy="25146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295275</xdr:colOff>
      <xdr:row>53</xdr:row>
      <xdr:rowOff>819150</xdr:rowOff>
    </xdr:from>
    <xdr:to>
      <xdr:col>14</xdr:col>
      <xdr:colOff>219075</xdr:colOff>
      <xdr:row>57</xdr:row>
      <xdr:rowOff>142875</xdr:rowOff>
    </xdr:to>
    <xdr:sp>
      <xdr:nvSpPr>
        <xdr:cNvPr id="18" name="Prostokąt 275"/>
        <xdr:cNvSpPr>
          <a:spLocks/>
        </xdr:cNvSpPr>
      </xdr:nvSpPr>
      <xdr:spPr>
        <a:xfrm>
          <a:off x="5276850" y="1914525"/>
          <a:ext cx="1981200" cy="15811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200025</xdr:colOff>
      <xdr:row>49</xdr:row>
      <xdr:rowOff>19050</xdr:rowOff>
    </xdr:from>
    <xdr:to>
      <xdr:col>14</xdr:col>
      <xdr:colOff>161925</xdr:colOff>
      <xdr:row>49</xdr:row>
      <xdr:rowOff>371475</xdr:rowOff>
    </xdr:to>
    <xdr:pic>
      <xdr:nvPicPr>
        <xdr:cNvPr id="19" name="Command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49</xdr:row>
      <xdr:rowOff>19050</xdr:rowOff>
    </xdr:from>
    <xdr:to>
      <xdr:col>17</xdr:col>
      <xdr:colOff>95250</xdr:colOff>
      <xdr:row>49</xdr:row>
      <xdr:rowOff>371475</xdr:rowOff>
    </xdr:to>
    <xdr:pic>
      <xdr:nvPicPr>
        <xdr:cNvPr id="20" name="CommandButton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60</xdr:row>
      <xdr:rowOff>95250</xdr:rowOff>
    </xdr:from>
    <xdr:to>
      <xdr:col>17</xdr:col>
      <xdr:colOff>47625</xdr:colOff>
      <xdr:row>62</xdr:row>
      <xdr:rowOff>123825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4619625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</xdr:row>
      <xdr:rowOff>57150</xdr:rowOff>
    </xdr:from>
    <xdr:to>
      <xdr:col>4</xdr:col>
      <xdr:colOff>266700</xdr:colOff>
      <xdr:row>50</xdr:row>
      <xdr:rowOff>9525</xdr:rowOff>
    </xdr:to>
    <xdr:pic>
      <xdr:nvPicPr>
        <xdr:cNvPr id="22" name="L4Optio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57150"/>
          <a:ext cx="1752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38100</xdr:rowOff>
    </xdr:from>
    <xdr:to>
      <xdr:col>4</xdr:col>
      <xdr:colOff>247650</xdr:colOff>
      <xdr:row>51</xdr:row>
      <xdr:rowOff>180975</xdr:rowOff>
    </xdr:to>
    <xdr:pic>
      <xdr:nvPicPr>
        <xdr:cNvPr id="23" name="T4Option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428625"/>
          <a:ext cx="1752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40</xdr:row>
      <xdr:rowOff>114300</xdr:rowOff>
    </xdr:from>
    <xdr:to>
      <xdr:col>2</xdr:col>
      <xdr:colOff>666750</xdr:colOff>
      <xdr:row>43</xdr:row>
      <xdr:rowOff>123825</xdr:rowOff>
    </xdr:to>
    <xdr:pic macro="[0]!KliknietyPrzedmiot">
      <xdr:nvPicPr>
        <xdr:cNvPr id="1" name="C40C41Pił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47</xdr:row>
      <xdr:rowOff>114300</xdr:rowOff>
    </xdr:from>
    <xdr:to>
      <xdr:col>2</xdr:col>
      <xdr:colOff>638175</xdr:colOff>
      <xdr:row>52</xdr:row>
      <xdr:rowOff>76200</xdr:rowOff>
    </xdr:to>
    <xdr:pic macro="[0]!KliknietyPrzedmiot">
      <xdr:nvPicPr>
        <xdr:cNvPr id="2" name="C47C48Miś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81927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47</xdr:row>
      <xdr:rowOff>142875</xdr:rowOff>
    </xdr:from>
    <xdr:to>
      <xdr:col>13</xdr:col>
      <xdr:colOff>95250</xdr:colOff>
      <xdr:row>50</xdr:row>
      <xdr:rowOff>76200</xdr:rowOff>
    </xdr:to>
    <xdr:pic macro="[0]!KliknietyPrzedmiot">
      <xdr:nvPicPr>
        <xdr:cNvPr id="3" name="M47M48Samochó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184785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47</xdr:row>
      <xdr:rowOff>123825</xdr:rowOff>
    </xdr:from>
    <xdr:to>
      <xdr:col>17</xdr:col>
      <xdr:colOff>19050</xdr:colOff>
      <xdr:row>50</xdr:row>
      <xdr:rowOff>123825</xdr:rowOff>
    </xdr:to>
    <xdr:pic macro="[0]!KliknietyPrzedmiot">
      <xdr:nvPicPr>
        <xdr:cNvPr id="4" name="O47p48Samolo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8288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48</xdr:row>
      <xdr:rowOff>0</xdr:rowOff>
    </xdr:from>
    <xdr:to>
      <xdr:col>9</xdr:col>
      <xdr:colOff>723900</xdr:colOff>
      <xdr:row>50</xdr:row>
      <xdr:rowOff>114300</xdr:rowOff>
    </xdr:to>
    <xdr:pic macro="[0]!KliknietyPrzedmiot">
      <xdr:nvPicPr>
        <xdr:cNvPr id="5" name="J47J48Bęben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1866900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47</xdr:row>
      <xdr:rowOff>133350</xdr:rowOff>
    </xdr:from>
    <xdr:to>
      <xdr:col>19</xdr:col>
      <xdr:colOff>742950</xdr:colOff>
      <xdr:row>50</xdr:row>
      <xdr:rowOff>104775</xdr:rowOff>
    </xdr:to>
    <xdr:pic macro="[0]!KliknietyPrzedmiot">
      <xdr:nvPicPr>
        <xdr:cNvPr id="6" name="T47T48Gitar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29475" y="18383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40</xdr:row>
      <xdr:rowOff>85725</xdr:rowOff>
    </xdr:from>
    <xdr:to>
      <xdr:col>9</xdr:col>
      <xdr:colOff>609600</xdr:colOff>
      <xdr:row>44</xdr:row>
      <xdr:rowOff>28575</xdr:rowOff>
    </xdr:to>
    <xdr:pic macro="[0]!KliknietyPrzedmiot">
      <xdr:nvPicPr>
        <xdr:cNvPr id="7" name="J40J41Lalk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82867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47</xdr:row>
      <xdr:rowOff>85725</xdr:rowOff>
    </xdr:from>
    <xdr:to>
      <xdr:col>5</xdr:col>
      <xdr:colOff>590550</xdr:colOff>
      <xdr:row>51</xdr:row>
      <xdr:rowOff>0</xdr:rowOff>
    </xdr:to>
    <xdr:pic macro="[0]!KliknietyPrzedmiot">
      <xdr:nvPicPr>
        <xdr:cNvPr id="8" name="E47F48Teczk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17907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40</xdr:row>
      <xdr:rowOff>133350</xdr:rowOff>
    </xdr:from>
    <xdr:to>
      <xdr:col>19</xdr:col>
      <xdr:colOff>619125</xdr:colOff>
      <xdr:row>43</xdr:row>
      <xdr:rowOff>133350</xdr:rowOff>
    </xdr:to>
    <xdr:pic macro="[0]!KliknietyPrzedmiot">
      <xdr:nvPicPr>
        <xdr:cNvPr id="9" name="T40T41Czap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00925" y="8763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123825</xdr:rowOff>
    </xdr:from>
    <xdr:to>
      <xdr:col>5</xdr:col>
      <xdr:colOff>590550</xdr:colOff>
      <xdr:row>44</xdr:row>
      <xdr:rowOff>47625</xdr:rowOff>
    </xdr:to>
    <xdr:pic macro="[0]!KliknietyPrzedmiot">
      <xdr:nvPicPr>
        <xdr:cNvPr id="10" name="E40F41Zegare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24025" y="8667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41</xdr:row>
      <xdr:rowOff>57150</xdr:rowOff>
    </xdr:from>
    <xdr:to>
      <xdr:col>17</xdr:col>
      <xdr:colOff>104775</xdr:colOff>
      <xdr:row>43</xdr:row>
      <xdr:rowOff>133350</xdr:rowOff>
    </xdr:to>
    <xdr:pic macro="[0]!KliknietyPrzedmiot">
      <xdr:nvPicPr>
        <xdr:cNvPr id="11" name="O40P41Okular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72175" y="962025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40</xdr:row>
      <xdr:rowOff>104775</xdr:rowOff>
    </xdr:from>
    <xdr:to>
      <xdr:col>13</xdr:col>
      <xdr:colOff>28575</xdr:colOff>
      <xdr:row>44</xdr:row>
      <xdr:rowOff>28575</xdr:rowOff>
    </xdr:to>
    <xdr:pic macro="[0]!KliknietyPrzedmiot">
      <xdr:nvPicPr>
        <xdr:cNvPr id="12" name="M40M41Koni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00575" y="84772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63</xdr:row>
      <xdr:rowOff>0</xdr:rowOff>
    </xdr:from>
    <xdr:to>
      <xdr:col>18</xdr:col>
      <xdr:colOff>9525</xdr:colOff>
      <xdr:row>64</xdr:row>
      <xdr:rowOff>180975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96050" y="409575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61</xdr:row>
      <xdr:rowOff>0</xdr:rowOff>
    </xdr:from>
    <xdr:to>
      <xdr:col>20</xdr:col>
      <xdr:colOff>152400</xdr:colOff>
      <xdr:row>63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48525" y="375285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36</xdr:row>
      <xdr:rowOff>19050</xdr:rowOff>
    </xdr:from>
    <xdr:to>
      <xdr:col>17</xdr:col>
      <xdr:colOff>542925</xdr:colOff>
      <xdr:row>37</xdr:row>
      <xdr:rowOff>133350</xdr:rowOff>
    </xdr:to>
    <xdr:pic>
      <xdr:nvPicPr>
        <xdr:cNvPr id="15" name="CommandButton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57850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400050</xdr:colOff>
      <xdr:row>64</xdr:row>
      <xdr:rowOff>228600</xdr:rowOff>
    </xdr:from>
    <xdr:to>
      <xdr:col>20</xdr:col>
      <xdr:colOff>533400</xdr:colOff>
      <xdr:row>66</xdr:row>
      <xdr:rowOff>28575</xdr:rowOff>
    </xdr:to>
    <xdr:pic>
      <xdr:nvPicPr>
        <xdr:cNvPr id="16" name="NoweZakupyCommandButto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24600" y="4562475"/>
          <a:ext cx="2352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56</xdr:row>
      <xdr:rowOff>57150</xdr:rowOff>
    </xdr:from>
    <xdr:to>
      <xdr:col>15</xdr:col>
      <xdr:colOff>457200</xdr:colOff>
      <xdr:row>65</xdr:row>
      <xdr:rowOff>9525</xdr:rowOff>
    </xdr:to>
    <xdr:sp textlink="$K$64">
      <xdr:nvSpPr>
        <xdr:cNvPr id="17" name="Ramka"/>
        <xdr:cNvSpPr>
          <a:spLocks/>
        </xdr:cNvSpPr>
      </xdr:nvSpPr>
      <xdr:spPr>
        <a:xfrm>
          <a:off x="3267075" y="3057525"/>
          <a:ext cx="3114675" cy="1533525"/>
        </a:xfrm>
        <a:prstGeom prst="cloudCallout">
          <a:avLst>
            <a:gd name="adj1" fmla="val 83916"/>
            <a:gd name="adj2" fmla="val -2796"/>
          </a:avLst>
        </a:prstGeom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Aby rozpocząć zakupy, kliknij w wybrany przedmiot.</a:t>
          </a:r>
        </a:p>
      </xdr:txBody>
    </xdr:sp>
    <xdr:clientData/>
  </xdr:twoCellAnchor>
  <xdr:twoCellAnchor>
    <xdr:from>
      <xdr:col>17</xdr:col>
      <xdr:colOff>552450</xdr:colOff>
      <xdr:row>36</xdr:row>
      <xdr:rowOff>19050</xdr:rowOff>
    </xdr:from>
    <xdr:to>
      <xdr:col>20</xdr:col>
      <xdr:colOff>533400</xdr:colOff>
      <xdr:row>37</xdr:row>
      <xdr:rowOff>133350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7232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ka\Poprawki%20arkuszy\Kopia%20ArkuszeKl4\Po&#322;&#243;wki,%20&#263;wiartki,%20cz&#281;&#347;ci%20&#243;s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7"/>
      <sheetName val="Arkusz4"/>
      <sheetName val="Arkusz1"/>
      <sheetName val="Arkusz2"/>
      <sheetName val="Arkusz8"/>
      <sheetName val="Arkusz3"/>
      <sheetName val="Arkusz6"/>
      <sheetName val="Arkusz5"/>
    </sheetNames>
    <sheetDataSet>
      <sheetData sheetId="7"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3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image" Target="../media/image54.png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55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image" Target="../media/image56.png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57.png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image" Target="../media/image58.png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image" Target="../media/image59.png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image" Target="../media/image60.png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438"/>
  <sheetViews>
    <sheetView showGridLines="0" showRowColHeaders="0" showOutlineSymbols="0" workbookViewId="0" topLeftCell="A1">
      <selection activeCell="G8" sqref="G8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6.75390625" style="6" customWidth="1"/>
    <col min="4" max="15" width="6.75390625" style="0" customWidth="1"/>
    <col min="16" max="16" width="7.00390625" style="9" customWidth="1"/>
    <col min="17" max="17" width="7.00390625" style="6" customWidth="1"/>
    <col min="18" max="20" width="9.25390625" style="0" bestFit="1" customWidth="1"/>
    <col min="29" max="29" width="9.25390625" style="0" customWidth="1"/>
  </cols>
  <sheetData>
    <row r="1" spans="1:21" s="1" customFormat="1" ht="66.75" customHeight="1">
      <c r="A1" s="49" t="str">
        <f>IF(AND(H8="C",H10="C",H12="C",P8="C",P10="C",P12="C"),"BRAWO!","Wpisz odpowiednie liczby w niebieskie kratki.")</f>
        <v>Wpisz odpowiednie liczby w niebieskie kratki.</v>
      </c>
      <c r="B1" s="12"/>
      <c r="C1" s="43"/>
      <c r="D1" s="12"/>
      <c r="E1" s="12"/>
      <c r="F1" s="12"/>
      <c r="G1" s="43"/>
      <c r="H1" s="12"/>
      <c r="I1" s="12"/>
      <c r="J1" s="12"/>
      <c r="K1" s="43"/>
      <c r="L1" s="12"/>
      <c r="M1" s="12"/>
      <c r="N1" s="12"/>
      <c r="O1" s="54"/>
      <c r="P1" s="44">
        <v>16</v>
      </c>
      <c r="Q1" s="44">
        <v>26</v>
      </c>
      <c r="R1" s="44">
        <f aca="true" t="shared" si="0" ref="R1:R6">SUM(P1:Q1)</f>
        <v>42</v>
      </c>
      <c r="S1" s="44"/>
      <c r="T1" s="51"/>
      <c r="U1" s="52"/>
    </row>
    <row r="2" spans="1:21" ht="37.5" customHeight="1">
      <c r="A2" s="13">
        <v>1</v>
      </c>
      <c r="C2" s="9"/>
      <c r="D2" s="10"/>
      <c r="E2" s="17"/>
      <c r="F2" s="10"/>
      <c r="G2" s="10"/>
      <c r="H2" s="10"/>
      <c r="I2" s="10"/>
      <c r="J2" s="10"/>
      <c r="K2" s="10"/>
      <c r="L2" s="10"/>
      <c r="M2" s="10"/>
      <c r="N2" s="10"/>
      <c r="O2" s="13"/>
      <c r="P2" s="11">
        <v>49</v>
      </c>
      <c r="Q2" s="11">
        <v>19</v>
      </c>
      <c r="R2" s="13">
        <f t="shared" si="0"/>
        <v>68</v>
      </c>
      <c r="S2" s="13"/>
      <c r="T2" s="30"/>
      <c r="U2" s="30"/>
    </row>
    <row r="3" spans="1:21" ht="18" customHeight="1" thickBot="1">
      <c r="A3" s="48"/>
      <c r="B3" s="19"/>
      <c r="C3" s="9"/>
      <c r="D3" s="10"/>
      <c r="E3" s="18"/>
      <c r="F3" s="10"/>
      <c r="G3" s="10"/>
      <c r="H3" s="10"/>
      <c r="I3" s="10"/>
      <c r="J3" s="10"/>
      <c r="K3" s="10"/>
      <c r="L3" s="10"/>
      <c r="M3" s="10"/>
      <c r="N3" s="10"/>
      <c r="O3" s="13"/>
      <c r="P3" s="11">
        <v>43</v>
      </c>
      <c r="Q3" s="11">
        <v>8</v>
      </c>
      <c r="R3" s="13">
        <f t="shared" si="0"/>
        <v>51</v>
      </c>
      <c r="S3" s="13"/>
      <c r="T3" s="30"/>
      <c r="U3" s="30"/>
    </row>
    <row r="4" spans="1:21" ht="27" customHeight="1" thickBot="1">
      <c r="A4" s="10"/>
      <c r="B4" s="370"/>
      <c r="C4" s="370"/>
      <c r="D4" s="370"/>
      <c r="E4" s="17"/>
      <c r="F4" s="10"/>
      <c r="G4" s="10"/>
      <c r="H4" s="10"/>
      <c r="I4" s="372" t="s">
        <v>3</v>
      </c>
      <c r="J4" s="373"/>
      <c r="K4" s="371">
        <v>100</v>
      </c>
      <c r="L4" s="371"/>
      <c r="M4" s="80"/>
      <c r="N4" s="10"/>
      <c r="O4" s="13"/>
      <c r="P4" s="16">
        <v>5</v>
      </c>
      <c r="Q4" s="11">
        <v>16</v>
      </c>
      <c r="R4" s="13">
        <f t="shared" si="0"/>
        <v>21</v>
      </c>
      <c r="S4" s="13"/>
      <c r="T4" s="30"/>
      <c r="U4" s="30"/>
    </row>
    <row r="5" spans="1:21" ht="13.5" customHeight="1">
      <c r="A5" s="10"/>
      <c r="B5" s="374"/>
      <c r="C5" s="374"/>
      <c r="D5" s="374"/>
      <c r="E5" s="10"/>
      <c r="F5" s="10"/>
      <c r="G5" s="10"/>
      <c r="H5" s="10"/>
      <c r="I5" s="10"/>
      <c r="J5" s="19"/>
      <c r="K5" s="20"/>
      <c r="L5" s="20"/>
      <c r="M5" s="10"/>
      <c r="N5" s="10"/>
      <c r="O5" s="13"/>
      <c r="P5" s="16">
        <v>43</v>
      </c>
      <c r="Q5" s="11">
        <v>7</v>
      </c>
      <c r="R5" s="13">
        <f t="shared" si="0"/>
        <v>50</v>
      </c>
      <c r="S5" s="13"/>
      <c r="T5" s="30"/>
      <c r="U5" s="30"/>
    </row>
    <row r="6" spans="1:21" ht="9.75" customHeight="1">
      <c r="A6" s="10"/>
      <c r="B6" s="10"/>
      <c r="C6" s="9"/>
      <c r="D6" s="13"/>
      <c r="E6" s="10"/>
      <c r="F6" s="10"/>
      <c r="G6" s="10"/>
      <c r="H6" s="10"/>
      <c r="I6" s="10"/>
      <c r="J6" s="19"/>
      <c r="K6" s="20"/>
      <c r="L6" s="20"/>
      <c r="M6" s="10"/>
      <c r="N6" s="10"/>
      <c r="O6" s="13"/>
      <c r="P6" s="16">
        <v>28</v>
      </c>
      <c r="Q6" s="11">
        <v>29</v>
      </c>
      <c r="R6" s="13">
        <f t="shared" si="0"/>
        <v>57</v>
      </c>
      <c r="S6" s="13"/>
      <c r="T6" s="30"/>
      <c r="U6" s="30"/>
    </row>
    <row r="7" spans="1:21" ht="21" customHeight="1">
      <c r="A7" s="10"/>
      <c r="B7" s="10"/>
      <c r="C7" s="9"/>
      <c r="D7" s="10"/>
      <c r="E7" s="10"/>
      <c r="F7" s="10"/>
      <c r="G7" s="13">
        <f>R1</f>
        <v>42</v>
      </c>
      <c r="H7" s="65"/>
      <c r="I7" s="10"/>
      <c r="J7" s="10"/>
      <c r="K7" s="10"/>
      <c r="L7" s="10"/>
      <c r="M7" s="10"/>
      <c r="N7" s="10"/>
      <c r="O7" s="13">
        <f>P4</f>
        <v>5</v>
      </c>
      <c r="P7" s="53"/>
      <c r="Q7" s="53"/>
      <c r="R7" s="30"/>
      <c r="S7" s="30"/>
      <c r="T7" s="30"/>
      <c r="U7" s="30"/>
    </row>
    <row r="8" spans="1:21" ht="26.25" customHeight="1">
      <c r="A8" s="10"/>
      <c r="B8" s="10"/>
      <c r="C8" s="81">
        <f>P1</f>
        <v>16</v>
      </c>
      <c r="D8" s="82" t="s">
        <v>1</v>
      </c>
      <c r="E8" s="81">
        <f>Q1</f>
        <v>26</v>
      </c>
      <c r="F8" s="82" t="s">
        <v>0</v>
      </c>
      <c r="G8" s="92"/>
      <c r="H8" s="369">
        <f>IF(G8="","",IF(G8=R1,"C","D"))</f>
      </c>
      <c r="I8" s="369"/>
      <c r="J8" s="68"/>
      <c r="K8" s="84">
        <f>R4</f>
        <v>21</v>
      </c>
      <c r="L8" s="84" t="s">
        <v>60</v>
      </c>
      <c r="M8" s="84">
        <f>Q4</f>
        <v>16</v>
      </c>
      <c r="N8" s="83" t="s">
        <v>0</v>
      </c>
      <c r="O8" s="92"/>
      <c r="P8" s="369">
        <f>IF(O8="","",IF(O8=P4,"C","D"))</f>
      </c>
      <c r="Q8" s="369"/>
      <c r="T8" s="7"/>
      <c r="U8" s="7"/>
    </row>
    <row r="9" spans="1:21" ht="18">
      <c r="A9" s="10"/>
      <c r="B9" s="10"/>
      <c r="C9" s="55">
        <f>P2</f>
        <v>49</v>
      </c>
      <c r="D9" s="2"/>
      <c r="E9" s="3"/>
      <c r="F9" s="8"/>
      <c r="G9" s="22"/>
      <c r="H9" s="22"/>
      <c r="I9" s="22"/>
      <c r="J9" s="10"/>
      <c r="K9" s="13">
        <f>R5</f>
        <v>50</v>
      </c>
      <c r="L9" s="5"/>
      <c r="M9" s="10"/>
      <c r="N9" s="2"/>
      <c r="O9" s="10"/>
      <c r="T9" s="7"/>
      <c r="U9" s="7"/>
    </row>
    <row r="10" spans="1:21" ht="25.5" customHeight="1">
      <c r="A10" s="10"/>
      <c r="B10" s="10"/>
      <c r="C10" s="92"/>
      <c r="D10" s="83" t="s">
        <v>1</v>
      </c>
      <c r="E10" s="84">
        <f>Q2</f>
        <v>19</v>
      </c>
      <c r="F10" s="83" t="s">
        <v>0</v>
      </c>
      <c r="G10" s="84">
        <f>R2</f>
        <v>68</v>
      </c>
      <c r="H10" s="369">
        <f>IF(C10="","",IF(C10=P2,"C","D"))</f>
      </c>
      <c r="I10" s="369"/>
      <c r="J10" s="68"/>
      <c r="K10" s="92"/>
      <c r="L10" s="84" t="s">
        <v>60</v>
      </c>
      <c r="M10" s="84">
        <f>Q5</f>
        <v>7</v>
      </c>
      <c r="N10" s="83" t="s">
        <v>0</v>
      </c>
      <c r="O10" s="84">
        <f>P5</f>
        <v>43</v>
      </c>
      <c r="P10" s="369">
        <f>IF(K10="","",IF(K10=R5,"C","D"))</f>
      </c>
      <c r="Q10" s="369"/>
      <c r="T10" s="7"/>
      <c r="U10" s="7"/>
    </row>
    <row r="11" spans="1:21" ht="18">
      <c r="A11" s="10"/>
      <c r="B11" s="10"/>
      <c r="C11" s="21"/>
      <c r="D11" s="2"/>
      <c r="E11" s="56">
        <f>Q3</f>
        <v>8</v>
      </c>
      <c r="F11" s="8"/>
      <c r="G11" s="10"/>
      <c r="H11" s="10"/>
      <c r="I11" s="10"/>
      <c r="J11" s="10"/>
      <c r="K11" s="10"/>
      <c r="L11" s="5"/>
      <c r="M11" s="13">
        <f>P6</f>
        <v>28</v>
      </c>
      <c r="N11" s="2"/>
      <c r="O11" s="10"/>
      <c r="T11" s="7"/>
      <c r="U11" s="7"/>
    </row>
    <row r="12" spans="1:21" ht="26.25" customHeight="1">
      <c r="A12" s="10"/>
      <c r="B12" s="10"/>
      <c r="C12" s="84">
        <f>P3</f>
        <v>43</v>
      </c>
      <c r="D12" s="83" t="s">
        <v>1</v>
      </c>
      <c r="E12" s="92"/>
      <c r="F12" s="83" t="s">
        <v>0</v>
      </c>
      <c r="G12" s="84">
        <f>R3</f>
        <v>51</v>
      </c>
      <c r="H12" s="369">
        <f>IF(E12="","",IF(E12=Q3,"C","D"))</f>
      </c>
      <c r="I12" s="369"/>
      <c r="J12" s="68"/>
      <c r="K12" s="84">
        <f>R6</f>
        <v>57</v>
      </c>
      <c r="L12" s="84" t="s">
        <v>60</v>
      </c>
      <c r="M12" s="92"/>
      <c r="N12" s="83" t="s">
        <v>0</v>
      </c>
      <c r="O12" s="84">
        <f>Q6</f>
        <v>29</v>
      </c>
      <c r="P12" s="369">
        <f>IF(M12="","",IF(M12=P6,"C","D"))</f>
      </c>
      <c r="Q12" s="369"/>
      <c r="T12" s="7"/>
      <c r="U12" s="7"/>
    </row>
    <row r="13" spans="14:21" ht="49.5" customHeight="1">
      <c r="N13" s="58"/>
      <c r="O13" s="58"/>
      <c r="T13" s="7"/>
      <c r="U13" s="7"/>
    </row>
    <row r="14" ht="19.5" customHeight="1"/>
    <row r="15" spans="1:17" s="12" customFormat="1" ht="16.5" customHeight="1">
      <c r="A15" s="44"/>
      <c r="B15" s="370"/>
      <c r="C15" s="370"/>
      <c r="D15" s="370"/>
      <c r="P15" s="115"/>
      <c r="Q15" s="43"/>
    </row>
    <row r="16" spans="2:19" s="12" customFormat="1" ht="14.25" customHeight="1">
      <c r="B16" s="354"/>
      <c r="C16" s="354"/>
      <c r="D16" s="354"/>
      <c r="O16" s="94"/>
      <c r="P16" s="115"/>
      <c r="Q16" s="93"/>
      <c r="R16" s="94"/>
      <c r="S16" s="94"/>
    </row>
    <row r="17" spans="3:19" s="12" customFormat="1" ht="25.5" customHeight="1">
      <c r="C17" s="43"/>
      <c r="E17" s="116"/>
      <c r="I17" s="368"/>
      <c r="J17" s="368"/>
      <c r="K17" s="366"/>
      <c r="L17" s="366"/>
      <c r="O17" s="44"/>
      <c r="P17" s="96"/>
      <c r="Q17" s="54"/>
      <c r="R17" s="44"/>
      <c r="S17" s="44"/>
    </row>
    <row r="18" spans="3:19" s="12" customFormat="1" ht="16.5" customHeight="1">
      <c r="C18" s="43"/>
      <c r="K18" s="101"/>
      <c r="L18" s="101"/>
      <c r="M18" s="117"/>
      <c r="O18" s="44"/>
      <c r="P18" s="54"/>
      <c r="Q18" s="54"/>
      <c r="R18" s="44"/>
      <c r="S18" s="44"/>
    </row>
    <row r="19" spans="3:19" s="12" customFormat="1" ht="28.5" customHeight="1">
      <c r="C19" s="43"/>
      <c r="E19" s="118"/>
      <c r="O19" s="44"/>
      <c r="P19" s="54"/>
      <c r="Q19" s="54"/>
      <c r="R19" s="44"/>
      <c r="S19" s="44"/>
    </row>
    <row r="20" spans="3:19" s="12" customFormat="1" ht="20.25" customHeight="1">
      <c r="C20" s="119"/>
      <c r="D20" s="103"/>
      <c r="E20" s="120"/>
      <c r="G20" s="121"/>
      <c r="H20" s="81"/>
      <c r="I20" s="122"/>
      <c r="K20" s="123"/>
      <c r="L20" s="103"/>
      <c r="M20" s="120"/>
      <c r="O20" s="44"/>
      <c r="P20" s="54"/>
      <c r="Q20" s="54"/>
      <c r="R20" s="44"/>
      <c r="S20" s="44"/>
    </row>
    <row r="21" spans="3:19" s="12" customFormat="1" ht="12.75">
      <c r="C21" s="43"/>
      <c r="D21" s="98"/>
      <c r="O21" s="44"/>
      <c r="P21" s="54"/>
      <c r="Q21" s="54"/>
      <c r="R21" s="44"/>
      <c r="S21" s="44"/>
    </row>
    <row r="22" spans="3:19" s="12" customFormat="1" ht="12" customHeight="1">
      <c r="C22" s="43"/>
      <c r="O22" s="44"/>
      <c r="P22" s="54"/>
      <c r="Q22" s="54"/>
      <c r="R22" s="44"/>
      <c r="S22" s="44"/>
    </row>
    <row r="23" spans="3:19" s="12" customFormat="1" ht="20.25" customHeight="1">
      <c r="C23" s="81"/>
      <c r="E23" s="103"/>
      <c r="F23" s="120"/>
      <c r="G23" s="103"/>
      <c r="H23" s="120"/>
      <c r="I23" s="81"/>
      <c r="K23" s="81"/>
      <c r="M23" s="81"/>
      <c r="O23" s="44"/>
      <c r="P23" s="54"/>
      <c r="Q23" s="54"/>
      <c r="R23" s="44"/>
      <c r="S23" s="44"/>
    </row>
    <row r="24" spans="3:19" s="12" customFormat="1" ht="12.75">
      <c r="C24" s="43"/>
      <c r="O24" s="44"/>
      <c r="P24" s="54"/>
      <c r="Q24" s="54"/>
      <c r="R24" s="44"/>
      <c r="S24" s="44"/>
    </row>
    <row r="25" spans="3:19" s="12" customFormat="1" ht="11.25" customHeight="1">
      <c r="C25" s="43"/>
      <c r="O25" s="44"/>
      <c r="P25" s="54"/>
      <c r="Q25" s="54"/>
      <c r="R25" s="44"/>
      <c r="S25" s="44"/>
    </row>
    <row r="26" spans="3:19" s="12" customFormat="1" ht="20.25" customHeight="1">
      <c r="C26" s="121"/>
      <c r="D26" s="81"/>
      <c r="E26" s="124"/>
      <c r="F26" s="124"/>
      <c r="G26" s="119"/>
      <c r="H26" s="103"/>
      <c r="I26" s="125"/>
      <c r="J26" s="124"/>
      <c r="K26" s="121"/>
      <c r="L26" s="103"/>
      <c r="M26" s="125"/>
      <c r="N26" s="124"/>
      <c r="O26" s="100"/>
      <c r="P26" s="99"/>
      <c r="Q26" s="99"/>
      <c r="R26" s="100"/>
      <c r="S26" s="100"/>
    </row>
    <row r="27" spans="3:19" s="12" customFormat="1" ht="12.75" customHeight="1">
      <c r="C27" s="43"/>
      <c r="E27" s="124"/>
      <c r="F27" s="124"/>
      <c r="I27" s="124"/>
      <c r="J27" s="124"/>
      <c r="L27" s="126"/>
      <c r="M27" s="124"/>
      <c r="N27" s="124"/>
      <c r="O27" s="100"/>
      <c r="P27" s="99"/>
      <c r="Q27" s="99"/>
      <c r="R27" s="100"/>
      <c r="S27" s="100"/>
    </row>
    <row r="28" spans="3:19" s="12" customFormat="1" ht="20.25" customHeight="1">
      <c r="C28" s="43"/>
      <c r="D28" s="121"/>
      <c r="E28" s="103"/>
      <c r="F28" s="120"/>
      <c r="H28" s="119"/>
      <c r="I28" s="103"/>
      <c r="J28" s="120"/>
      <c r="L28" s="121"/>
      <c r="M28" s="81"/>
      <c r="O28" s="100"/>
      <c r="P28" s="99"/>
      <c r="Q28" s="99"/>
      <c r="R28" s="100"/>
      <c r="S28" s="100"/>
    </row>
    <row r="29" spans="3:19" s="12" customFormat="1" ht="11.25" customHeight="1">
      <c r="C29" s="43"/>
      <c r="O29" s="100"/>
      <c r="P29" s="99"/>
      <c r="Q29" s="99"/>
      <c r="R29" s="100"/>
      <c r="S29" s="100"/>
    </row>
    <row r="30" spans="3:17" s="12" customFormat="1" ht="12.75">
      <c r="C30" s="43"/>
      <c r="P30" s="93"/>
      <c r="Q30" s="43"/>
    </row>
    <row r="31" spans="3:17" s="12" customFormat="1" ht="20.25" customHeight="1">
      <c r="C31" s="43"/>
      <c r="D31" s="81"/>
      <c r="F31" s="103"/>
      <c r="G31" s="120"/>
      <c r="H31" s="81"/>
      <c r="J31" s="103"/>
      <c r="K31" s="127"/>
      <c r="L31" s="81"/>
      <c r="N31" s="103"/>
      <c r="O31" s="120"/>
      <c r="P31" s="93"/>
      <c r="Q31" s="43"/>
    </row>
    <row r="32" spans="3:17" s="12" customFormat="1" ht="12.75" customHeight="1">
      <c r="C32" s="43"/>
      <c r="N32" s="128"/>
      <c r="P32" s="93"/>
      <c r="Q32" s="43"/>
    </row>
    <row r="33" spans="3:17" s="12" customFormat="1" ht="11.25" customHeight="1">
      <c r="C33" s="43"/>
      <c r="P33" s="93"/>
      <c r="Q33" s="43"/>
    </row>
    <row r="34" spans="3:17" s="12" customFormat="1" ht="20.25" customHeight="1">
      <c r="C34" s="43"/>
      <c r="D34" s="119"/>
      <c r="E34" s="81"/>
      <c r="F34" s="124"/>
      <c r="G34" s="124"/>
      <c r="H34" s="121"/>
      <c r="I34" s="81"/>
      <c r="J34" s="124"/>
      <c r="K34" s="124"/>
      <c r="L34" s="119"/>
      <c r="M34" s="103"/>
      <c r="N34" s="125"/>
      <c r="O34" s="124"/>
      <c r="P34" s="93"/>
      <c r="Q34" s="43"/>
    </row>
    <row r="35" spans="3:17" s="12" customFormat="1" ht="15.75" customHeight="1">
      <c r="C35" s="43"/>
      <c r="D35" s="126"/>
      <c r="E35" s="131"/>
      <c r="F35" s="124"/>
      <c r="G35" s="124"/>
      <c r="I35" s="131"/>
      <c r="J35" s="124"/>
      <c r="K35" s="124"/>
      <c r="L35" s="126"/>
      <c r="N35" s="124"/>
      <c r="O35" s="124"/>
      <c r="P35" s="93"/>
      <c r="Q35" s="43"/>
    </row>
    <row r="36" spans="3:17" s="12" customFormat="1" ht="9.75" customHeight="1">
      <c r="C36" s="43"/>
      <c r="D36" s="126"/>
      <c r="L36" s="126"/>
      <c r="N36" s="132"/>
      <c r="O36" s="132"/>
      <c r="P36" s="93"/>
      <c r="Q36" s="43"/>
    </row>
    <row r="37" spans="3:21" s="12" customFormat="1" ht="71.25" customHeight="1">
      <c r="C37" s="43"/>
      <c r="P37" s="99"/>
      <c r="Q37" s="99"/>
      <c r="R37" s="100"/>
      <c r="S37" s="100"/>
      <c r="T37" s="100"/>
      <c r="U37" s="100"/>
    </row>
    <row r="38" spans="2:21" s="12" customFormat="1" ht="26.25" customHeight="1">
      <c r="B38" s="370"/>
      <c r="C38" s="370"/>
      <c r="D38" s="370"/>
      <c r="I38" s="367"/>
      <c r="J38" s="367"/>
      <c r="K38" s="366"/>
      <c r="L38" s="366"/>
      <c r="P38" s="99"/>
      <c r="Q38" s="54"/>
      <c r="R38" s="54"/>
      <c r="S38" s="44"/>
      <c r="T38" s="44"/>
      <c r="U38" s="44"/>
    </row>
    <row r="39" spans="2:21" s="12" customFormat="1" ht="9.75" customHeight="1">
      <c r="B39" s="354"/>
      <c r="C39" s="354"/>
      <c r="D39" s="354"/>
      <c r="P39" s="99"/>
      <c r="Q39" s="54"/>
      <c r="R39" s="54"/>
      <c r="S39" s="44"/>
      <c r="T39" s="44"/>
      <c r="U39" s="44"/>
    </row>
    <row r="40" spans="3:21" s="12" customFormat="1" ht="8.25" customHeight="1">
      <c r="C40" s="43"/>
      <c r="I40" s="95"/>
      <c r="P40" s="99"/>
      <c r="Q40" s="54"/>
      <c r="R40" s="54"/>
      <c r="S40" s="44"/>
      <c r="T40" s="44"/>
      <c r="U40" s="44"/>
    </row>
    <row r="41" spans="3:21" s="12" customFormat="1" ht="16.5" customHeight="1">
      <c r="C41" s="43"/>
      <c r="D41" s="44"/>
      <c r="E41" s="44"/>
      <c r="K41" s="365"/>
      <c r="L41" s="365"/>
      <c r="P41" s="99"/>
      <c r="Q41" s="54"/>
      <c r="R41" s="44"/>
      <c r="S41" s="44"/>
      <c r="T41" s="44"/>
      <c r="U41" s="44"/>
    </row>
    <row r="42" spans="3:21" s="12" customFormat="1" ht="12.75" customHeight="1">
      <c r="C42" s="43"/>
      <c r="P42" s="99"/>
      <c r="Q42" s="54"/>
      <c r="R42" s="44"/>
      <c r="S42" s="44"/>
      <c r="T42" s="44"/>
      <c r="U42" s="44"/>
    </row>
    <row r="43" spans="3:21" s="12" customFormat="1" ht="30" customHeight="1">
      <c r="C43" s="102"/>
      <c r="D43" s="81"/>
      <c r="E43" s="81"/>
      <c r="F43" s="81"/>
      <c r="J43" s="102"/>
      <c r="K43" s="81"/>
      <c r="L43" s="103"/>
      <c r="M43" s="81"/>
      <c r="N43" s="44"/>
      <c r="O43" s="44"/>
      <c r="P43" s="99"/>
      <c r="Q43" s="54"/>
      <c r="R43" s="44"/>
      <c r="S43" s="44"/>
      <c r="T43" s="44"/>
      <c r="U43" s="44"/>
    </row>
    <row r="44" spans="3:21" s="12" customFormat="1" ht="30" customHeight="1">
      <c r="C44" s="81"/>
      <c r="D44" s="103"/>
      <c r="E44" s="103"/>
      <c r="F44" s="103"/>
      <c r="G44" s="44"/>
      <c r="H44" s="104"/>
      <c r="J44" s="103"/>
      <c r="K44" s="103"/>
      <c r="L44" s="103"/>
      <c r="M44" s="81"/>
      <c r="N44" s="44"/>
      <c r="O44" s="44"/>
      <c r="P44" s="99"/>
      <c r="Q44" s="44"/>
      <c r="R44" s="44"/>
      <c r="S44" s="44"/>
      <c r="T44" s="44"/>
      <c r="U44" s="44"/>
    </row>
    <row r="45" spans="3:21" s="12" customFormat="1" ht="30" customHeight="1">
      <c r="C45" s="81"/>
      <c r="D45" s="103"/>
      <c r="E45" s="103"/>
      <c r="F45" s="103"/>
      <c r="G45" s="44"/>
      <c r="H45" s="105"/>
      <c r="J45" s="103"/>
      <c r="K45" s="81"/>
      <c r="L45" s="103"/>
      <c r="M45" s="103"/>
      <c r="N45" s="44"/>
      <c r="O45" s="44"/>
      <c r="P45" s="99"/>
      <c r="Q45" s="44"/>
      <c r="R45" s="44"/>
      <c r="S45" s="44"/>
      <c r="T45" s="44"/>
      <c r="U45" s="44"/>
    </row>
    <row r="46" spans="3:21" s="12" customFormat="1" ht="29.25" customHeight="1">
      <c r="C46" s="81"/>
      <c r="D46" s="103"/>
      <c r="E46" s="103"/>
      <c r="F46" s="103"/>
      <c r="G46" s="44"/>
      <c r="H46" s="106"/>
      <c r="J46" s="81"/>
      <c r="K46" s="103"/>
      <c r="L46" s="81"/>
      <c r="M46" s="103"/>
      <c r="N46" s="44"/>
      <c r="O46" s="44"/>
      <c r="P46" s="99"/>
      <c r="Q46" s="44"/>
      <c r="R46" s="44"/>
      <c r="S46" s="44"/>
      <c r="T46" s="44"/>
      <c r="U46" s="44"/>
    </row>
    <row r="47" spans="3:21" s="12" customFormat="1" ht="51.75" customHeight="1">
      <c r="C47" s="43"/>
      <c r="D47" s="361"/>
      <c r="E47" s="361"/>
      <c r="F47" s="107"/>
      <c r="G47" s="108"/>
      <c r="J47" s="44"/>
      <c r="K47" s="359"/>
      <c r="L47" s="359"/>
      <c r="M47" s="359"/>
      <c r="N47" s="360"/>
      <c r="O47" s="360"/>
      <c r="P47" s="54"/>
      <c r="Q47" s="54"/>
      <c r="R47" s="44"/>
      <c r="S47" s="44"/>
      <c r="T47" s="44"/>
      <c r="U47" s="51"/>
    </row>
    <row r="48" spans="3:21" s="12" customFormat="1" ht="45.75" customHeight="1">
      <c r="C48" s="44"/>
      <c r="I48" s="44"/>
      <c r="N48" s="109"/>
      <c r="O48" s="109"/>
      <c r="P48" s="93"/>
      <c r="Q48" s="97"/>
      <c r="R48" s="51"/>
      <c r="S48" s="51"/>
      <c r="T48" s="51"/>
      <c r="U48" s="51"/>
    </row>
    <row r="49" spans="3:17" s="12" customFormat="1" ht="9.75" customHeight="1">
      <c r="C49" s="43"/>
      <c r="P49" s="93"/>
      <c r="Q49" s="43"/>
    </row>
    <row r="50" spans="2:17" s="12" customFormat="1" ht="30.75" customHeight="1">
      <c r="B50" s="133"/>
      <c r="C50" s="133"/>
      <c r="D50" s="133"/>
      <c r="E50" s="133"/>
      <c r="F50" s="133"/>
      <c r="G50" s="134"/>
      <c r="H50" s="133"/>
      <c r="I50" s="133"/>
      <c r="J50" s="133"/>
      <c r="K50" s="133"/>
      <c r="L50" s="133"/>
      <c r="M50" s="133"/>
      <c r="N50" s="133"/>
      <c r="P50" s="93"/>
      <c r="Q50" s="43"/>
    </row>
    <row r="51" spans="3:17" s="12" customFormat="1" ht="15.75" customHeight="1">
      <c r="C51" s="43"/>
      <c r="P51" s="93"/>
      <c r="Q51" s="43"/>
    </row>
    <row r="52" spans="2:17" s="12" customFormat="1" ht="23.25" customHeight="1">
      <c r="B52" s="370"/>
      <c r="C52" s="370"/>
      <c r="D52" s="370"/>
      <c r="H52" s="44"/>
      <c r="P52" s="93"/>
      <c r="Q52" s="43"/>
    </row>
    <row r="53" spans="2:17" s="12" customFormat="1" ht="16.5" customHeight="1">
      <c r="B53" s="362"/>
      <c r="C53" s="362"/>
      <c r="D53" s="362"/>
      <c r="N53" s="364"/>
      <c r="O53" s="364"/>
      <c r="P53" s="364"/>
      <c r="Q53" s="43"/>
    </row>
    <row r="54" spans="3:23" s="12" customFormat="1" ht="72" customHeight="1">
      <c r="C54" s="363"/>
      <c r="D54" s="363"/>
      <c r="E54" s="363"/>
      <c r="G54" s="110"/>
      <c r="M54" s="111"/>
      <c r="N54" s="364"/>
      <c r="O54" s="364"/>
      <c r="P54" s="364"/>
      <c r="Q54" s="54"/>
      <c r="R54" s="44"/>
      <c r="S54" s="44"/>
      <c r="T54" s="44"/>
      <c r="U54" s="44"/>
      <c r="V54" s="100"/>
      <c r="W54" s="100"/>
    </row>
    <row r="55" spans="3:23" s="12" customFormat="1" ht="35.25" customHeight="1">
      <c r="C55" s="103"/>
      <c r="D55" s="81"/>
      <c r="E55" s="81"/>
      <c r="F55" s="112"/>
      <c r="G55" s="103"/>
      <c r="H55" s="111"/>
      <c r="K55" s="44"/>
      <c r="L55" s="81"/>
      <c r="M55" s="103"/>
      <c r="N55" s="81"/>
      <c r="P55" s="54"/>
      <c r="Q55" s="54"/>
      <c r="R55" s="44"/>
      <c r="S55" s="54"/>
      <c r="T55" s="44"/>
      <c r="U55" s="44"/>
      <c r="V55" s="100"/>
      <c r="W55" s="100"/>
    </row>
    <row r="56" spans="3:23" s="12" customFormat="1" ht="35.25" customHeight="1">
      <c r="C56" s="81"/>
      <c r="D56" s="81"/>
      <c r="E56" s="81"/>
      <c r="F56" s="112"/>
      <c r="G56" s="103"/>
      <c r="H56" s="111"/>
      <c r="K56" s="111"/>
      <c r="L56" s="103"/>
      <c r="M56" s="81"/>
      <c r="N56" s="103"/>
      <c r="O56" s="111"/>
      <c r="P56" s="54"/>
      <c r="Q56" s="54"/>
      <c r="R56" s="54"/>
      <c r="S56" s="44"/>
      <c r="T56" s="44"/>
      <c r="U56" s="44"/>
      <c r="V56" s="100"/>
      <c r="W56" s="100"/>
    </row>
    <row r="57" spans="3:23" s="12" customFormat="1" ht="35.25" customHeight="1">
      <c r="C57" s="81"/>
      <c r="D57" s="81"/>
      <c r="E57" s="81"/>
      <c r="F57" s="112"/>
      <c r="G57" s="103"/>
      <c r="H57" s="111"/>
      <c r="K57" s="44"/>
      <c r="L57" s="103"/>
      <c r="M57" s="103"/>
      <c r="N57" s="81"/>
      <c r="P57" s="54"/>
      <c r="Q57" s="54"/>
      <c r="R57" s="44"/>
      <c r="S57" s="44"/>
      <c r="T57" s="44"/>
      <c r="U57" s="44"/>
      <c r="V57" s="100"/>
      <c r="W57" s="100"/>
    </row>
    <row r="58" spans="2:23" s="12" customFormat="1" ht="35.25" customHeight="1">
      <c r="B58" s="112"/>
      <c r="C58" s="113"/>
      <c r="D58" s="112"/>
      <c r="E58" s="112"/>
      <c r="F58" s="112"/>
      <c r="G58" s="103"/>
      <c r="H58" s="111"/>
      <c r="L58" s="111"/>
      <c r="M58" s="111"/>
      <c r="P58" s="54"/>
      <c r="Q58" s="54"/>
      <c r="R58" s="54"/>
      <c r="S58" s="54"/>
      <c r="T58" s="44"/>
      <c r="U58" s="44"/>
      <c r="V58" s="100"/>
      <c r="W58" s="100"/>
    </row>
    <row r="59" spans="1:23" s="12" customFormat="1" ht="30" customHeight="1">
      <c r="A59" s="114"/>
      <c r="B59" s="103"/>
      <c r="C59" s="103"/>
      <c r="D59" s="103"/>
      <c r="E59" s="103"/>
      <c r="G59" s="44"/>
      <c r="H59" s="44"/>
      <c r="I59" s="44"/>
      <c r="J59" s="358"/>
      <c r="K59" s="358"/>
      <c r="P59" s="54"/>
      <c r="Q59" s="99"/>
      <c r="R59" s="100"/>
      <c r="S59" s="100"/>
      <c r="T59" s="100"/>
      <c r="U59" s="100"/>
      <c r="V59" s="100"/>
      <c r="W59" s="100"/>
    </row>
    <row r="60" spans="2:23" s="12" customFormat="1" ht="27" customHeight="1">
      <c r="B60" s="111"/>
      <c r="C60" s="111"/>
      <c r="D60" s="111"/>
      <c r="E60" s="111"/>
      <c r="P60" s="54"/>
      <c r="Q60" s="99"/>
      <c r="R60" s="100"/>
      <c r="S60" s="100"/>
      <c r="T60" s="100"/>
      <c r="U60" s="100"/>
      <c r="V60" s="100"/>
      <c r="W60" s="100"/>
    </row>
    <row r="61" spans="3:17" s="12" customFormat="1" ht="12.75" customHeight="1">
      <c r="C61" s="43"/>
      <c r="O61" s="129"/>
      <c r="P61" s="93"/>
      <c r="Q61" s="43"/>
    </row>
    <row r="62" spans="3:17" s="12" customFormat="1" ht="12.75" customHeight="1">
      <c r="C62" s="43"/>
      <c r="N62" s="129"/>
      <c r="O62" s="109"/>
      <c r="P62" s="93"/>
      <c r="Q62" s="43"/>
    </row>
    <row r="63" spans="3:17" s="12" customFormat="1" ht="12.75" customHeight="1">
      <c r="C63" s="43"/>
      <c r="P63" s="93"/>
      <c r="Q63" s="43"/>
    </row>
    <row r="64" spans="3:17" s="12" customFormat="1" ht="12.75" customHeight="1">
      <c r="C64" s="43"/>
      <c r="P64" s="93"/>
      <c r="Q64" s="43"/>
    </row>
    <row r="65" spans="3:17" s="12" customFormat="1" ht="12.75" customHeight="1">
      <c r="C65" s="43"/>
      <c r="P65" s="93"/>
      <c r="Q65" s="43"/>
    </row>
    <row r="66" spans="3:17" s="12" customFormat="1" ht="12.75" customHeight="1">
      <c r="C66" s="43"/>
      <c r="P66" s="93"/>
      <c r="Q66" s="43"/>
    </row>
    <row r="67" spans="3:17" s="12" customFormat="1" ht="12.75" customHeight="1">
      <c r="C67" s="43"/>
      <c r="P67" s="93"/>
      <c r="Q67" s="43"/>
    </row>
    <row r="68" spans="3:17" s="12" customFormat="1" ht="12.75">
      <c r="C68" s="43"/>
      <c r="P68" s="93"/>
      <c r="Q68" s="43"/>
    </row>
    <row r="69" spans="3:17" s="12" customFormat="1" ht="12.75">
      <c r="C69" s="43"/>
      <c r="P69" s="93"/>
      <c r="Q69" s="43"/>
    </row>
    <row r="70" spans="3:17" s="12" customFormat="1" ht="12.75">
      <c r="C70" s="43"/>
      <c r="P70" s="93"/>
      <c r="Q70" s="43"/>
    </row>
    <row r="71" spans="3:17" s="12" customFormat="1" ht="12.75">
      <c r="C71" s="43"/>
      <c r="P71" s="93"/>
      <c r="Q71" s="43"/>
    </row>
    <row r="72" spans="3:17" s="12" customFormat="1" ht="12.75">
      <c r="C72" s="43"/>
      <c r="P72" s="93"/>
      <c r="Q72" s="43"/>
    </row>
    <row r="73" spans="3:17" s="12" customFormat="1" ht="12.75">
      <c r="C73" s="43"/>
      <c r="P73" s="93"/>
      <c r="Q73" s="43"/>
    </row>
    <row r="74" spans="3:17" s="12" customFormat="1" ht="12.75">
      <c r="C74" s="43"/>
      <c r="P74" s="93"/>
      <c r="Q74" s="43"/>
    </row>
    <row r="75" spans="3:17" s="12" customFormat="1" ht="12.75">
      <c r="C75" s="43"/>
      <c r="P75" s="93"/>
      <c r="Q75" s="43"/>
    </row>
    <row r="76" spans="3:17" s="12" customFormat="1" ht="12.75">
      <c r="C76" s="43"/>
      <c r="P76" s="93"/>
      <c r="Q76" s="43"/>
    </row>
    <row r="77" spans="3:17" s="12" customFormat="1" ht="12.75">
      <c r="C77" s="43"/>
      <c r="P77" s="93"/>
      <c r="Q77" s="43"/>
    </row>
    <row r="78" spans="3:17" s="12" customFormat="1" ht="12.75">
      <c r="C78" s="43"/>
      <c r="P78" s="93"/>
      <c r="Q78" s="43"/>
    </row>
    <row r="79" spans="3:17" s="12" customFormat="1" ht="12.75">
      <c r="C79" s="43"/>
      <c r="P79" s="93"/>
      <c r="Q79" s="43"/>
    </row>
    <row r="80" spans="3:17" s="12" customFormat="1" ht="12.75">
      <c r="C80" s="43"/>
      <c r="P80" s="93"/>
      <c r="Q80" s="43"/>
    </row>
    <row r="81" spans="3:17" s="12" customFormat="1" ht="12.75">
      <c r="C81" s="43"/>
      <c r="P81" s="93"/>
      <c r="Q81" s="43"/>
    </row>
    <row r="82" spans="3:17" s="12" customFormat="1" ht="12.75">
      <c r="C82" s="43"/>
      <c r="P82" s="93"/>
      <c r="Q82" s="43"/>
    </row>
    <row r="83" spans="3:17" s="12" customFormat="1" ht="12.75">
      <c r="C83" s="43"/>
      <c r="P83" s="93"/>
      <c r="Q83" s="43"/>
    </row>
    <row r="84" spans="3:17" s="12" customFormat="1" ht="12.75">
      <c r="C84" s="43"/>
      <c r="P84" s="93"/>
      <c r="Q84" s="43"/>
    </row>
    <row r="85" spans="3:17" s="12" customFormat="1" ht="12.75">
      <c r="C85" s="43"/>
      <c r="P85" s="93"/>
      <c r="Q85" s="43"/>
    </row>
    <row r="86" spans="3:17" s="12" customFormat="1" ht="12.75">
      <c r="C86" s="43"/>
      <c r="P86" s="93"/>
      <c r="Q86" s="43"/>
    </row>
    <row r="87" spans="3:17" s="12" customFormat="1" ht="12.75">
      <c r="C87" s="43"/>
      <c r="P87" s="93"/>
      <c r="Q87" s="43"/>
    </row>
    <row r="88" spans="3:17" s="12" customFormat="1" ht="12.75">
      <c r="C88" s="43"/>
      <c r="P88" s="93"/>
      <c r="Q88" s="43"/>
    </row>
    <row r="89" spans="3:17" s="12" customFormat="1" ht="12.75">
      <c r="C89" s="43"/>
      <c r="P89" s="93"/>
      <c r="Q89" s="43"/>
    </row>
    <row r="90" spans="3:17" s="12" customFormat="1" ht="12.75">
      <c r="C90" s="43"/>
      <c r="P90" s="93"/>
      <c r="Q90" s="43"/>
    </row>
    <row r="91" spans="3:17" s="12" customFormat="1" ht="12.75">
      <c r="C91" s="43"/>
      <c r="P91" s="93"/>
      <c r="Q91" s="43"/>
    </row>
    <row r="92" spans="3:17" s="12" customFormat="1" ht="12.75">
      <c r="C92" s="43"/>
      <c r="P92" s="93"/>
      <c r="Q92" s="43"/>
    </row>
    <row r="93" spans="3:17" s="12" customFormat="1" ht="12.75">
      <c r="C93" s="43"/>
      <c r="P93" s="93"/>
      <c r="Q93" s="43"/>
    </row>
    <row r="94" spans="3:17" s="12" customFormat="1" ht="12.75">
      <c r="C94" s="43"/>
      <c r="P94" s="93"/>
      <c r="Q94" s="43"/>
    </row>
    <row r="95" spans="3:17" s="12" customFormat="1" ht="12.75">
      <c r="C95" s="43"/>
      <c r="P95" s="93"/>
      <c r="Q95" s="43"/>
    </row>
    <row r="96" spans="3:17" s="12" customFormat="1" ht="12.75">
      <c r="C96" s="43"/>
      <c r="P96" s="93"/>
      <c r="Q96" s="43"/>
    </row>
    <row r="97" spans="3:17" s="12" customFormat="1" ht="12.75">
      <c r="C97" s="43"/>
      <c r="P97" s="93"/>
      <c r="Q97" s="43"/>
    </row>
    <row r="98" spans="3:17" s="12" customFormat="1" ht="12.75">
      <c r="C98" s="43"/>
      <c r="P98" s="93"/>
      <c r="Q98" s="43"/>
    </row>
    <row r="99" spans="3:17" s="12" customFormat="1" ht="12.75">
      <c r="C99" s="43"/>
      <c r="P99" s="93"/>
      <c r="Q99" s="43"/>
    </row>
    <row r="100" spans="3:17" s="12" customFormat="1" ht="12.75">
      <c r="C100" s="43"/>
      <c r="P100" s="93"/>
      <c r="Q100" s="43"/>
    </row>
    <row r="101" spans="3:17" s="12" customFormat="1" ht="12.75">
      <c r="C101" s="43"/>
      <c r="P101" s="93"/>
      <c r="Q101" s="43"/>
    </row>
    <row r="102" spans="3:17" s="12" customFormat="1" ht="12.75">
      <c r="C102" s="43"/>
      <c r="P102" s="93"/>
      <c r="Q102" s="43"/>
    </row>
    <row r="103" spans="3:17" s="12" customFormat="1" ht="12.75">
      <c r="C103" s="43"/>
      <c r="P103" s="93"/>
      <c r="Q103" s="43"/>
    </row>
    <row r="104" spans="3:17" s="12" customFormat="1" ht="12.75">
      <c r="C104" s="43"/>
      <c r="P104" s="93"/>
      <c r="Q104" s="43"/>
    </row>
    <row r="105" spans="3:17" s="12" customFormat="1" ht="12.75">
      <c r="C105" s="43"/>
      <c r="P105" s="93"/>
      <c r="Q105" s="43"/>
    </row>
    <row r="106" spans="3:17" s="12" customFormat="1" ht="12.75">
      <c r="C106" s="43"/>
      <c r="P106" s="93"/>
      <c r="Q106" s="43"/>
    </row>
    <row r="107" spans="3:17" s="12" customFormat="1" ht="12.75">
      <c r="C107" s="43"/>
      <c r="P107" s="93"/>
      <c r="Q107" s="43"/>
    </row>
    <row r="108" spans="3:17" s="12" customFormat="1" ht="12.75">
      <c r="C108" s="43"/>
      <c r="P108" s="93"/>
      <c r="Q108" s="43"/>
    </row>
    <row r="109" spans="3:17" s="12" customFormat="1" ht="12.75">
      <c r="C109" s="43"/>
      <c r="P109" s="93"/>
      <c r="Q109" s="43"/>
    </row>
    <row r="110" spans="3:17" s="12" customFormat="1" ht="12.75">
      <c r="C110" s="43"/>
      <c r="P110" s="93"/>
      <c r="Q110" s="43"/>
    </row>
    <row r="111" spans="3:17" s="12" customFormat="1" ht="12.75">
      <c r="C111" s="43"/>
      <c r="P111" s="93"/>
      <c r="Q111" s="43"/>
    </row>
    <row r="112" spans="3:17" s="12" customFormat="1" ht="12.75">
      <c r="C112" s="43"/>
      <c r="P112" s="93"/>
      <c r="Q112" s="43"/>
    </row>
    <row r="113" spans="3:17" s="12" customFormat="1" ht="12.75">
      <c r="C113" s="43"/>
      <c r="P113" s="93"/>
      <c r="Q113" s="43"/>
    </row>
    <row r="114" spans="3:17" s="12" customFormat="1" ht="12.75">
      <c r="C114" s="43"/>
      <c r="P114" s="93"/>
      <c r="Q114" s="43"/>
    </row>
    <row r="115" spans="3:17" s="12" customFormat="1" ht="12.75">
      <c r="C115" s="43"/>
      <c r="P115" s="93"/>
      <c r="Q115" s="43"/>
    </row>
    <row r="116" spans="3:17" s="12" customFormat="1" ht="12.75">
      <c r="C116" s="43"/>
      <c r="P116" s="93"/>
      <c r="Q116" s="43"/>
    </row>
    <row r="117" spans="3:17" s="12" customFormat="1" ht="12.75">
      <c r="C117" s="43"/>
      <c r="P117" s="93"/>
      <c r="Q117" s="43"/>
    </row>
    <row r="118" spans="3:17" s="12" customFormat="1" ht="12.75">
      <c r="C118" s="43"/>
      <c r="P118" s="93"/>
      <c r="Q118" s="43"/>
    </row>
    <row r="119" spans="3:17" s="12" customFormat="1" ht="12.75">
      <c r="C119" s="43"/>
      <c r="P119" s="93"/>
      <c r="Q119" s="43"/>
    </row>
    <row r="120" spans="3:17" s="12" customFormat="1" ht="12.75">
      <c r="C120" s="43"/>
      <c r="P120" s="93"/>
      <c r="Q120" s="43"/>
    </row>
    <row r="121" spans="3:17" s="12" customFormat="1" ht="12.75">
      <c r="C121" s="43"/>
      <c r="P121" s="93"/>
      <c r="Q121" s="43"/>
    </row>
    <row r="122" spans="3:17" s="12" customFormat="1" ht="12.75">
      <c r="C122" s="43"/>
      <c r="P122" s="93"/>
      <c r="Q122" s="43"/>
    </row>
    <row r="123" spans="3:17" s="12" customFormat="1" ht="12.75">
      <c r="C123" s="43"/>
      <c r="P123" s="93"/>
      <c r="Q123" s="43"/>
    </row>
    <row r="124" spans="3:17" s="12" customFormat="1" ht="12.75">
      <c r="C124" s="43"/>
      <c r="P124" s="93"/>
      <c r="Q124" s="43"/>
    </row>
    <row r="125" spans="3:17" s="12" customFormat="1" ht="12.75">
      <c r="C125" s="43"/>
      <c r="P125" s="93"/>
      <c r="Q125" s="43"/>
    </row>
    <row r="126" spans="3:17" s="12" customFormat="1" ht="12.75">
      <c r="C126" s="43"/>
      <c r="P126" s="93"/>
      <c r="Q126" s="43"/>
    </row>
    <row r="127" spans="3:17" s="12" customFormat="1" ht="12.75">
      <c r="C127" s="43"/>
      <c r="P127" s="93"/>
      <c r="Q127" s="43"/>
    </row>
    <row r="128" spans="3:17" s="12" customFormat="1" ht="12.75">
      <c r="C128" s="43"/>
      <c r="P128" s="93"/>
      <c r="Q128" s="43"/>
    </row>
    <row r="129" spans="3:17" s="12" customFormat="1" ht="12.75">
      <c r="C129" s="43"/>
      <c r="P129" s="93"/>
      <c r="Q129" s="43"/>
    </row>
    <row r="130" spans="3:17" s="12" customFormat="1" ht="12.75">
      <c r="C130" s="43"/>
      <c r="P130" s="93"/>
      <c r="Q130" s="43"/>
    </row>
    <row r="131" spans="3:17" s="12" customFormat="1" ht="12.75">
      <c r="C131" s="43"/>
      <c r="P131" s="93"/>
      <c r="Q131" s="43"/>
    </row>
    <row r="132" spans="3:17" s="12" customFormat="1" ht="12.75">
      <c r="C132" s="43"/>
      <c r="P132" s="93"/>
      <c r="Q132" s="43"/>
    </row>
    <row r="133" spans="3:17" s="12" customFormat="1" ht="12.75">
      <c r="C133" s="43"/>
      <c r="P133" s="93"/>
      <c r="Q133" s="43"/>
    </row>
    <row r="134" spans="3:17" s="12" customFormat="1" ht="12.75">
      <c r="C134" s="43"/>
      <c r="P134" s="93"/>
      <c r="Q134" s="43"/>
    </row>
    <row r="135" spans="3:17" s="12" customFormat="1" ht="12.75">
      <c r="C135" s="43"/>
      <c r="P135" s="93"/>
      <c r="Q135" s="43"/>
    </row>
    <row r="136" spans="3:17" s="12" customFormat="1" ht="12.75">
      <c r="C136" s="43"/>
      <c r="P136" s="93"/>
      <c r="Q136" s="43"/>
    </row>
    <row r="137" spans="3:17" s="12" customFormat="1" ht="12.75">
      <c r="C137" s="43"/>
      <c r="P137" s="93"/>
      <c r="Q137" s="43"/>
    </row>
    <row r="138" spans="3:17" s="12" customFormat="1" ht="12.75">
      <c r="C138" s="43"/>
      <c r="P138" s="93"/>
      <c r="Q138" s="43"/>
    </row>
    <row r="139" spans="3:17" s="12" customFormat="1" ht="12.75">
      <c r="C139" s="43"/>
      <c r="P139" s="93"/>
      <c r="Q139" s="43"/>
    </row>
    <row r="140" spans="3:17" s="12" customFormat="1" ht="12.75">
      <c r="C140" s="43"/>
      <c r="P140" s="93"/>
      <c r="Q140" s="43"/>
    </row>
    <row r="141" spans="3:17" s="12" customFormat="1" ht="12.75">
      <c r="C141" s="43"/>
      <c r="P141" s="93"/>
      <c r="Q141" s="43"/>
    </row>
    <row r="142" spans="3:17" s="12" customFormat="1" ht="12.75">
      <c r="C142" s="43"/>
      <c r="P142" s="93"/>
      <c r="Q142" s="43"/>
    </row>
    <row r="143" spans="3:17" s="12" customFormat="1" ht="12.75">
      <c r="C143" s="43"/>
      <c r="P143" s="93"/>
      <c r="Q143" s="43"/>
    </row>
    <row r="144" spans="3:17" s="12" customFormat="1" ht="12.75">
      <c r="C144" s="43"/>
      <c r="P144" s="93"/>
      <c r="Q144" s="43"/>
    </row>
    <row r="145" spans="3:17" s="12" customFormat="1" ht="12.75">
      <c r="C145" s="43"/>
      <c r="P145" s="93"/>
      <c r="Q145" s="43"/>
    </row>
    <row r="146" spans="3:17" s="12" customFormat="1" ht="12.75">
      <c r="C146" s="43"/>
      <c r="P146" s="93"/>
      <c r="Q146" s="43"/>
    </row>
    <row r="147" spans="3:17" s="12" customFormat="1" ht="12.75">
      <c r="C147" s="43"/>
      <c r="P147" s="93"/>
      <c r="Q147" s="43"/>
    </row>
    <row r="148" spans="3:17" s="12" customFormat="1" ht="12.75">
      <c r="C148" s="43"/>
      <c r="P148" s="93"/>
      <c r="Q148" s="43"/>
    </row>
    <row r="149" spans="3:17" s="12" customFormat="1" ht="12.75">
      <c r="C149" s="43"/>
      <c r="P149" s="93"/>
      <c r="Q149" s="43"/>
    </row>
    <row r="150" spans="3:17" s="12" customFormat="1" ht="12.75">
      <c r="C150" s="43"/>
      <c r="P150" s="93"/>
      <c r="Q150" s="43"/>
    </row>
    <row r="151" spans="3:17" s="12" customFormat="1" ht="12.75">
      <c r="C151" s="43"/>
      <c r="P151" s="93"/>
      <c r="Q151" s="43"/>
    </row>
    <row r="152" spans="3:17" s="12" customFormat="1" ht="12.75">
      <c r="C152" s="43"/>
      <c r="P152" s="93"/>
      <c r="Q152" s="43"/>
    </row>
    <row r="153" spans="3:17" s="12" customFormat="1" ht="12.75">
      <c r="C153" s="43"/>
      <c r="P153" s="93"/>
      <c r="Q153" s="43"/>
    </row>
    <row r="154" spans="3:17" s="12" customFormat="1" ht="12.75">
      <c r="C154" s="43"/>
      <c r="P154" s="93"/>
      <c r="Q154" s="43"/>
    </row>
    <row r="155" spans="3:17" s="12" customFormat="1" ht="12.75">
      <c r="C155" s="43"/>
      <c r="P155" s="93"/>
      <c r="Q155" s="43"/>
    </row>
    <row r="156" spans="3:17" s="12" customFormat="1" ht="12.75">
      <c r="C156" s="43"/>
      <c r="P156" s="93"/>
      <c r="Q156" s="43"/>
    </row>
    <row r="157" spans="3:17" s="12" customFormat="1" ht="12.75">
      <c r="C157" s="43"/>
      <c r="P157" s="93"/>
      <c r="Q157" s="43"/>
    </row>
    <row r="158" spans="3:17" s="12" customFormat="1" ht="12.75">
      <c r="C158" s="43"/>
      <c r="P158" s="93"/>
      <c r="Q158" s="43"/>
    </row>
    <row r="159" spans="3:17" s="12" customFormat="1" ht="12.75">
      <c r="C159" s="43"/>
      <c r="P159" s="93"/>
      <c r="Q159" s="43"/>
    </row>
    <row r="160" spans="3:17" s="12" customFormat="1" ht="12.75">
      <c r="C160" s="43"/>
      <c r="P160" s="93"/>
      <c r="Q160" s="43"/>
    </row>
    <row r="161" spans="3:17" s="12" customFormat="1" ht="12.75">
      <c r="C161" s="43"/>
      <c r="P161" s="93"/>
      <c r="Q161" s="43"/>
    </row>
    <row r="162" spans="3:17" s="12" customFormat="1" ht="12.75">
      <c r="C162" s="43"/>
      <c r="P162" s="93"/>
      <c r="Q162" s="43"/>
    </row>
    <row r="163" spans="3:17" s="12" customFormat="1" ht="12.75">
      <c r="C163" s="43"/>
      <c r="P163" s="93"/>
      <c r="Q163" s="43"/>
    </row>
    <row r="164" spans="3:17" s="12" customFormat="1" ht="12.75">
      <c r="C164" s="43"/>
      <c r="P164" s="93"/>
      <c r="Q164" s="43"/>
    </row>
    <row r="165" spans="3:17" s="12" customFormat="1" ht="12.75">
      <c r="C165" s="43"/>
      <c r="P165" s="93"/>
      <c r="Q165" s="43"/>
    </row>
    <row r="166" spans="3:17" s="12" customFormat="1" ht="12.75">
      <c r="C166" s="43"/>
      <c r="P166" s="93"/>
      <c r="Q166" s="43"/>
    </row>
    <row r="167" spans="3:17" s="12" customFormat="1" ht="12.75">
      <c r="C167" s="43"/>
      <c r="P167" s="93"/>
      <c r="Q167" s="43"/>
    </row>
    <row r="168" spans="3:17" s="12" customFormat="1" ht="12.75">
      <c r="C168" s="43"/>
      <c r="P168" s="93"/>
      <c r="Q168" s="43"/>
    </row>
    <row r="169" spans="3:17" s="12" customFormat="1" ht="12.75">
      <c r="C169" s="43"/>
      <c r="P169" s="93"/>
      <c r="Q169" s="43"/>
    </row>
    <row r="170" spans="3:17" s="12" customFormat="1" ht="12.75">
      <c r="C170" s="43"/>
      <c r="P170" s="93"/>
      <c r="Q170" s="43"/>
    </row>
    <row r="171" spans="3:17" s="12" customFormat="1" ht="12.75">
      <c r="C171" s="43"/>
      <c r="P171" s="93"/>
      <c r="Q171" s="43"/>
    </row>
    <row r="172" spans="3:17" s="12" customFormat="1" ht="12.75">
      <c r="C172" s="43"/>
      <c r="P172" s="93"/>
      <c r="Q172" s="43"/>
    </row>
    <row r="173" spans="3:17" s="12" customFormat="1" ht="12.75">
      <c r="C173" s="43"/>
      <c r="P173" s="93"/>
      <c r="Q173" s="43"/>
    </row>
    <row r="174" spans="3:17" s="12" customFormat="1" ht="12.75">
      <c r="C174" s="43"/>
      <c r="P174" s="93"/>
      <c r="Q174" s="43"/>
    </row>
    <row r="175" spans="3:17" s="12" customFormat="1" ht="12.75">
      <c r="C175" s="43"/>
      <c r="P175" s="93"/>
      <c r="Q175" s="43"/>
    </row>
    <row r="176" spans="3:17" s="12" customFormat="1" ht="12.75">
      <c r="C176" s="43"/>
      <c r="P176" s="93"/>
      <c r="Q176" s="43"/>
    </row>
    <row r="177" spans="3:17" s="12" customFormat="1" ht="12.75">
      <c r="C177" s="43"/>
      <c r="P177" s="93"/>
      <c r="Q177" s="43"/>
    </row>
    <row r="178" spans="3:17" s="12" customFormat="1" ht="12.75">
      <c r="C178" s="43"/>
      <c r="P178" s="93"/>
      <c r="Q178" s="43"/>
    </row>
    <row r="179" spans="3:17" s="12" customFormat="1" ht="12.75">
      <c r="C179" s="43"/>
      <c r="P179" s="93"/>
      <c r="Q179" s="43"/>
    </row>
    <row r="180" spans="3:17" s="12" customFormat="1" ht="12.75">
      <c r="C180" s="43"/>
      <c r="P180" s="93"/>
      <c r="Q180" s="43"/>
    </row>
    <row r="181" spans="3:17" s="12" customFormat="1" ht="12.75">
      <c r="C181" s="43"/>
      <c r="P181" s="93"/>
      <c r="Q181" s="43"/>
    </row>
    <row r="182" spans="3:17" s="12" customFormat="1" ht="12.75">
      <c r="C182" s="43"/>
      <c r="P182" s="93"/>
      <c r="Q182" s="43"/>
    </row>
    <row r="183" spans="3:17" s="12" customFormat="1" ht="12.75">
      <c r="C183" s="43"/>
      <c r="P183" s="93"/>
      <c r="Q183" s="43"/>
    </row>
    <row r="184" spans="3:17" s="12" customFormat="1" ht="12.75">
      <c r="C184" s="43"/>
      <c r="P184" s="93"/>
      <c r="Q184" s="43"/>
    </row>
    <row r="185" spans="3:17" s="12" customFormat="1" ht="12.75">
      <c r="C185" s="43"/>
      <c r="P185" s="93"/>
      <c r="Q185" s="43"/>
    </row>
    <row r="186" spans="3:17" s="12" customFormat="1" ht="12.75">
      <c r="C186" s="43"/>
      <c r="P186" s="93"/>
      <c r="Q186" s="43"/>
    </row>
    <row r="187" spans="3:17" s="12" customFormat="1" ht="12.75">
      <c r="C187" s="43"/>
      <c r="P187" s="93"/>
      <c r="Q187" s="43"/>
    </row>
    <row r="188" spans="3:17" s="12" customFormat="1" ht="12.75">
      <c r="C188" s="43"/>
      <c r="P188" s="93"/>
      <c r="Q188" s="43"/>
    </row>
    <row r="189" spans="3:17" s="12" customFormat="1" ht="12.75">
      <c r="C189" s="43"/>
      <c r="P189" s="93"/>
      <c r="Q189" s="43"/>
    </row>
    <row r="190" spans="3:17" s="12" customFormat="1" ht="12.75">
      <c r="C190" s="43"/>
      <c r="P190" s="93"/>
      <c r="Q190" s="43"/>
    </row>
    <row r="191" spans="3:17" s="12" customFormat="1" ht="12.75">
      <c r="C191" s="43"/>
      <c r="P191" s="93"/>
      <c r="Q191" s="43"/>
    </row>
    <row r="192" spans="3:17" s="12" customFormat="1" ht="12.75">
      <c r="C192" s="43"/>
      <c r="P192" s="93"/>
      <c r="Q192" s="43"/>
    </row>
    <row r="193" spans="3:17" s="12" customFormat="1" ht="12.75">
      <c r="C193" s="43"/>
      <c r="P193" s="93"/>
      <c r="Q193" s="43"/>
    </row>
    <row r="194" spans="3:17" s="12" customFormat="1" ht="12.75">
      <c r="C194" s="43"/>
      <c r="P194" s="93"/>
      <c r="Q194" s="43"/>
    </row>
    <row r="195" spans="3:17" s="12" customFormat="1" ht="12.75">
      <c r="C195" s="43"/>
      <c r="P195" s="93"/>
      <c r="Q195" s="43"/>
    </row>
    <row r="196" spans="3:17" s="12" customFormat="1" ht="12.75">
      <c r="C196" s="43"/>
      <c r="P196" s="93"/>
      <c r="Q196" s="43"/>
    </row>
    <row r="197" spans="3:17" s="12" customFormat="1" ht="12.75">
      <c r="C197" s="43"/>
      <c r="P197" s="93"/>
      <c r="Q197" s="43"/>
    </row>
    <row r="198" spans="3:17" s="12" customFormat="1" ht="12.75">
      <c r="C198" s="43"/>
      <c r="P198" s="93"/>
      <c r="Q198" s="43"/>
    </row>
    <row r="199" spans="3:17" s="12" customFormat="1" ht="12.75">
      <c r="C199" s="43"/>
      <c r="P199" s="93"/>
      <c r="Q199" s="43"/>
    </row>
    <row r="200" spans="3:17" s="12" customFormat="1" ht="12.75">
      <c r="C200" s="43"/>
      <c r="P200" s="93"/>
      <c r="Q200" s="43"/>
    </row>
    <row r="201" spans="3:17" s="12" customFormat="1" ht="12.75">
      <c r="C201" s="43"/>
      <c r="P201" s="93"/>
      <c r="Q201" s="43"/>
    </row>
    <row r="202" spans="3:17" s="12" customFormat="1" ht="12.75">
      <c r="C202" s="43"/>
      <c r="P202" s="93"/>
      <c r="Q202" s="43"/>
    </row>
    <row r="203" spans="3:17" s="12" customFormat="1" ht="12.75">
      <c r="C203" s="43"/>
      <c r="P203" s="93"/>
      <c r="Q203" s="43"/>
    </row>
    <row r="204" spans="3:17" s="12" customFormat="1" ht="12.75">
      <c r="C204" s="43"/>
      <c r="P204" s="93"/>
      <c r="Q204" s="43"/>
    </row>
    <row r="205" spans="3:17" s="12" customFormat="1" ht="12.75">
      <c r="C205" s="43"/>
      <c r="P205" s="93"/>
      <c r="Q205" s="43"/>
    </row>
    <row r="206" spans="3:17" s="12" customFormat="1" ht="12.75">
      <c r="C206" s="43"/>
      <c r="P206" s="93"/>
      <c r="Q206" s="43"/>
    </row>
    <row r="207" spans="3:17" s="12" customFormat="1" ht="12.75">
      <c r="C207" s="43"/>
      <c r="P207" s="93"/>
      <c r="Q207" s="43"/>
    </row>
    <row r="208" spans="3:17" s="12" customFormat="1" ht="12.75">
      <c r="C208" s="43"/>
      <c r="P208" s="93"/>
      <c r="Q208" s="43"/>
    </row>
    <row r="209" spans="3:17" s="12" customFormat="1" ht="12.75">
      <c r="C209" s="43"/>
      <c r="P209" s="93"/>
      <c r="Q209" s="43"/>
    </row>
    <row r="210" spans="3:17" s="12" customFormat="1" ht="12.75">
      <c r="C210" s="43"/>
      <c r="P210" s="93"/>
      <c r="Q210" s="43"/>
    </row>
    <row r="211" spans="3:17" s="12" customFormat="1" ht="12.75">
      <c r="C211" s="43"/>
      <c r="P211" s="93"/>
      <c r="Q211" s="43"/>
    </row>
    <row r="212" spans="3:17" s="12" customFormat="1" ht="12.75">
      <c r="C212" s="43"/>
      <c r="P212" s="93"/>
      <c r="Q212" s="43"/>
    </row>
    <row r="213" spans="3:17" s="12" customFormat="1" ht="12.75">
      <c r="C213" s="43"/>
      <c r="P213" s="93"/>
      <c r="Q213" s="43"/>
    </row>
    <row r="214" spans="3:17" s="12" customFormat="1" ht="12.75">
      <c r="C214" s="43"/>
      <c r="P214" s="93"/>
      <c r="Q214" s="43"/>
    </row>
    <row r="215" spans="3:17" s="12" customFormat="1" ht="12.75">
      <c r="C215" s="43"/>
      <c r="P215" s="93"/>
      <c r="Q215" s="43"/>
    </row>
    <row r="216" spans="3:17" s="12" customFormat="1" ht="12.75">
      <c r="C216" s="43"/>
      <c r="P216" s="93"/>
      <c r="Q216" s="43"/>
    </row>
    <row r="217" spans="3:17" s="12" customFormat="1" ht="12.75">
      <c r="C217" s="43"/>
      <c r="P217" s="93"/>
      <c r="Q217" s="43"/>
    </row>
    <row r="218" spans="3:17" s="12" customFormat="1" ht="12.75">
      <c r="C218" s="43"/>
      <c r="P218" s="93"/>
      <c r="Q218" s="43"/>
    </row>
    <row r="219" spans="3:17" s="12" customFormat="1" ht="12.75">
      <c r="C219" s="43"/>
      <c r="P219" s="93"/>
      <c r="Q219" s="43"/>
    </row>
    <row r="220" spans="3:17" s="12" customFormat="1" ht="12.75">
      <c r="C220" s="43"/>
      <c r="P220" s="93"/>
      <c r="Q220" s="43"/>
    </row>
    <row r="221" spans="3:17" s="12" customFormat="1" ht="12.75">
      <c r="C221" s="43"/>
      <c r="P221" s="93"/>
      <c r="Q221" s="43"/>
    </row>
    <row r="222" spans="3:17" s="12" customFormat="1" ht="12.75">
      <c r="C222" s="43"/>
      <c r="P222" s="93"/>
      <c r="Q222" s="43"/>
    </row>
    <row r="223" spans="3:17" s="12" customFormat="1" ht="12.75">
      <c r="C223" s="43"/>
      <c r="P223" s="93"/>
      <c r="Q223" s="43"/>
    </row>
    <row r="224" spans="3:17" s="12" customFormat="1" ht="12.75">
      <c r="C224" s="43"/>
      <c r="P224" s="93"/>
      <c r="Q224" s="43"/>
    </row>
    <row r="225" spans="3:17" s="12" customFormat="1" ht="12.75">
      <c r="C225" s="43"/>
      <c r="P225" s="93"/>
      <c r="Q225" s="43"/>
    </row>
    <row r="226" spans="3:17" s="12" customFormat="1" ht="12.75">
      <c r="C226" s="43"/>
      <c r="P226" s="93"/>
      <c r="Q226" s="43"/>
    </row>
    <row r="227" spans="3:17" s="12" customFormat="1" ht="12.75">
      <c r="C227" s="43"/>
      <c r="P227" s="93"/>
      <c r="Q227" s="43"/>
    </row>
    <row r="228" spans="3:17" s="12" customFormat="1" ht="12.75">
      <c r="C228" s="43"/>
      <c r="P228" s="93"/>
      <c r="Q228" s="43"/>
    </row>
    <row r="229" spans="3:17" s="12" customFormat="1" ht="12.75">
      <c r="C229" s="43"/>
      <c r="P229" s="93"/>
      <c r="Q229" s="43"/>
    </row>
    <row r="230" spans="3:17" s="12" customFormat="1" ht="12.75">
      <c r="C230" s="43"/>
      <c r="P230" s="93"/>
      <c r="Q230" s="43"/>
    </row>
    <row r="231" spans="3:17" s="12" customFormat="1" ht="12.75">
      <c r="C231" s="43"/>
      <c r="P231" s="93"/>
      <c r="Q231" s="43"/>
    </row>
    <row r="232" spans="3:17" s="12" customFormat="1" ht="12.75">
      <c r="C232" s="43"/>
      <c r="P232" s="93"/>
      <c r="Q232" s="43"/>
    </row>
    <row r="233" spans="3:17" s="12" customFormat="1" ht="12.75">
      <c r="C233" s="43"/>
      <c r="P233" s="93"/>
      <c r="Q233" s="43"/>
    </row>
    <row r="234" spans="3:17" s="12" customFormat="1" ht="12.75">
      <c r="C234" s="43"/>
      <c r="P234" s="93"/>
      <c r="Q234" s="43"/>
    </row>
    <row r="235" spans="3:17" s="12" customFormat="1" ht="12.75">
      <c r="C235" s="43"/>
      <c r="P235" s="93"/>
      <c r="Q235" s="43"/>
    </row>
    <row r="236" spans="3:17" s="12" customFormat="1" ht="12.75">
      <c r="C236" s="43"/>
      <c r="P236" s="93"/>
      <c r="Q236" s="43"/>
    </row>
    <row r="237" spans="3:17" s="12" customFormat="1" ht="12.75">
      <c r="C237" s="43"/>
      <c r="P237" s="93"/>
      <c r="Q237" s="43"/>
    </row>
    <row r="238" spans="3:17" s="12" customFormat="1" ht="12.75">
      <c r="C238" s="43"/>
      <c r="P238" s="93"/>
      <c r="Q238" s="43"/>
    </row>
    <row r="239" spans="3:17" s="12" customFormat="1" ht="12.75">
      <c r="C239" s="43"/>
      <c r="P239" s="93"/>
      <c r="Q239" s="43"/>
    </row>
    <row r="240" spans="3:17" s="12" customFormat="1" ht="12.75">
      <c r="C240" s="43"/>
      <c r="P240" s="93"/>
      <c r="Q240" s="43"/>
    </row>
    <row r="241" spans="3:17" s="12" customFormat="1" ht="12.75">
      <c r="C241" s="43"/>
      <c r="P241" s="93"/>
      <c r="Q241" s="43"/>
    </row>
    <row r="242" spans="3:17" s="12" customFormat="1" ht="12.75">
      <c r="C242" s="43"/>
      <c r="P242" s="93"/>
      <c r="Q242" s="43"/>
    </row>
    <row r="243" spans="3:17" s="12" customFormat="1" ht="12.75">
      <c r="C243" s="43"/>
      <c r="P243" s="93"/>
      <c r="Q243" s="43"/>
    </row>
    <row r="244" spans="3:17" s="12" customFormat="1" ht="12.75">
      <c r="C244" s="43"/>
      <c r="P244" s="93"/>
      <c r="Q244" s="43"/>
    </row>
    <row r="245" spans="3:17" s="12" customFormat="1" ht="12.75">
      <c r="C245" s="43"/>
      <c r="P245" s="93"/>
      <c r="Q245" s="43"/>
    </row>
    <row r="246" spans="3:17" s="12" customFormat="1" ht="12.75">
      <c r="C246" s="43"/>
      <c r="P246" s="93"/>
      <c r="Q246" s="43"/>
    </row>
    <row r="247" spans="3:17" s="12" customFormat="1" ht="12.75">
      <c r="C247" s="43"/>
      <c r="P247" s="93"/>
      <c r="Q247" s="43"/>
    </row>
    <row r="248" spans="3:17" s="12" customFormat="1" ht="12.75">
      <c r="C248" s="43"/>
      <c r="P248" s="93"/>
      <c r="Q248" s="43"/>
    </row>
    <row r="249" spans="3:17" s="12" customFormat="1" ht="12.75">
      <c r="C249" s="43"/>
      <c r="P249" s="93"/>
      <c r="Q249" s="43"/>
    </row>
    <row r="250" spans="3:17" s="12" customFormat="1" ht="12.75">
      <c r="C250" s="43"/>
      <c r="P250" s="93"/>
      <c r="Q250" s="43"/>
    </row>
    <row r="251" spans="3:17" s="12" customFormat="1" ht="12.75">
      <c r="C251" s="43"/>
      <c r="P251" s="93"/>
      <c r="Q251" s="43"/>
    </row>
    <row r="252" spans="3:17" s="12" customFormat="1" ht="12.75">
      <c r="C252" s="43"/>
      <c r="P252" s="93"/>
      <c r="Q252" s="43"/>
    </row>
    <row r="253" spans="3:17" s="12" customFormat="1" ht="12.75">
      <c r="C253" s="43"/>
      <c r="P253" s="93"/>
      <c r="Q253" s="43"/>
    </row>
    <row r="254" spans="3:17" s="12" customFormat="1" ht="12.75">
      <c r="C254" s="43"/>
      <c r="P254" s="93"/>
      <c r="Q254" s="43"/>
    </row>
    <row r="255" spans="3:17" s="12" customFormat="1" ht="12.75">
      <c r="C255" s="43"/>
      <c r="P255" s="93"/>
      <c r="Q255" s="43"/>
    </row>
    <row r="256" spans="3:17" s="12" customFormat="1" ht="12.75">
      <c r="C256" s="43"/>
      <c r="P256" s="93"/>
      <c r="Q256" s="43"/>
    </row>
    <row r="257" spans="3:17" s="12" customFormat="1" ht="12.75">
      <c r="C257" s="43"/>
      <c r="P257" s="93"/>
      <c r="Q257" s="43"/>
    </row>
    <row r="258" spans="3:17" s="12" customFormat="1" ht="12.75">
      <c r="C258" s="43"/>
      <c r="P258" s="93"/>
      <c r="Q258" s="43"/>
    </row>
    <row r="259" spans="3:17" s="12" customFormat="1" ht="12.75">
      <c r="C259" s="43"/>
      <c r="P259" s="93"/>
      <c r="Q259" s="43"/>
    </row>
    <row r="260" spans="3:17" s="12" customFormat="1" ht="12.75">
      <c r="C260" s="43"/>
      <c r="P260" s="93"/>
      <c r="Q260" s="43"/>
    </row>
    <row r="261" spans="3:17" s="12" customFormat="1" ht="12.75">
      <c r="C261" s="43"/>
      <c r="P261" s="93"/>
      <c r="Q261" s="43"/>
    </row>
    <row r="262" spans="3:17" s="12" customFormat="1" ht="12.75">
      <c r="C262" s="43"/>
      <c r="P262" s="93"/>
      <c r="Q262" s="43"/>
    </row>
    <row r="263" spans="3:17" s="12" customFormat="1" ht="12.75">
      <c r="C263" s="43"/>
      <c r="P263" s="93"/>
      <c r="Q263" s="43"/>
    </row>
    <row r="264" spans="3:17" s="12" customFormat="1" ht="12.75">
      <c r="C264" s="43"/>
      <c r="P264" s="93"/>
      <c r="Q264" s="43"/>
    </row>
    <row r="265" spans="3:17" s="12" customFormat="1" ht="12.75">
      <c r="C265" s="43"/>
      <c r="P265" s="93"/>
      <c r="Q265" s="43"/>
    </row>
    <row r="266" spans="3:17" s="12" customFormat="1" ht="12.75">
      <c r="C266" s="43"/>
      <c r="P266" s="93"/>
      <c r="Q266" s="43"/>
    </row>
    <row r="267" spans="3:17" s="12" customFormat="1" ht="12.75">
      <c r="C267" s="43"/>
      <c r="P267" s="93"/>
      <c r="Q267" s="43"/>
    </row>
    <row r="268" spans="3:17" s="12" customFormat="1" ht="12.75">
      <c r="C268" s="43"/>
      <c r="P268" s="93"/>
      <c r="Q268" s="43"/>
    </row>
    <row r="269" spans="3:17" s="12" customFormat="1" ht="12.75">
      <c r="C269" s="43"/>
      <c r="P269" s="93"/>
      <c r="Q269" s="43"/>
    </row>
    <row r="270" spans="3:17" s="12" customFormat="1" ht="12.75">
      <c r="C270" s="43"/>
      <c r="P270" s="93"/>
      <c r="Q270" s="43"/>
    </row>
    <row r="271" spans="3:17" s="12" customFormat="1" ht="12.75">
      <c r="C271" s="43"/>
      <c r="P271" s="93"/>
      <c r="Q271" s="43"/>
    </row>
    <row r="272" spans="3:17" s="12" customFormat="1" ht="12.75">
      <c r="C272" s="43"/>
      <c r="P272" s="93"/>
      <c r="Q272" s="43"/>
    </row>
    <row r="273" spans="3:17" s="12" customFormat="1" ht="12.75">
      <c r="C273" s="43"/>
      <c r="P273" s="93"/>
      <c r="Q273" s="43"/>
    </row>
    <row r="274" spans="3:17" s="12" customFormat="1" ht="12.75">
      <c r="C274" s="43"/>
      <c r="P274" s="93"/>
      <c r="Q274" s="43"/>
    </row>
    <row r="275" spans="3:17" s="12" customFormat="1" ht="12.75">
      <c r="C275" s="43"/>
      <c r="P275" s="93"/>
      <c r="Q275" s="43"/>
    </row>
    <row r="276" spans="3:17" s="12" customFormat="1" ht="12.75">
      <c r="C276" s="43"/>
      <c r="P276" s="93"/>
      <c r="Q276" s="43"/>
    </row>
    <row r="277" spans="3:17" s="12" customFormat="1" ht="12.75">
      <c r="C277" s="43"/>
      <c r="P277" s="93"/>
      <c r="Q277" s="43"/>
    </row>
    <row r="278" spans="3:17" s="12" customFormat="1" ht="12.75">
      <c r="C278" s="43"/>
      <c r="P278" s="93"/>
      <c r="Q278" s="43"/>
    </row>
    <row r="279" spans="3:17" s="12" customFormat="1" ht="12.75">
      <c r="C279" s="43"/>
      <c r="P279" s="93"/>
      <c r="Q279" s="43"/>
    </row>
    <row r="280" spans="3:17" s="12" customFormat="1" ht="12.75">
      <c r="C280" s="43"/>
      <c r="P280" s="93"/>
      <c r="Q280" s="43"/>
    </row>
    <row r="281" spans="3:17" s="12" customFormat="1" ht="12.75">
      <c r="C281" s="43"/>
      <c r="P281" s="93"/>
      <c r="Q281" s="43"/>
    </row>
    <row r="282" spans="3:17" s="12" customFormat="1" ht="12.75">
      <c r="C282" s="43"/>
      <c r="P282" s="93"/>
      <c r="Q282" s="43"/>
    </row>
    <row r="283" spans="3:17" s="12" customFormat="1" ht="12.75">
      <c r="C283" s="43"/>
      <c r="P283" s="93"/>
      <c r="Q283" s="43"/>
    </row>
    <row r="284" spans="3:17" s="12" customFormat="1" ht="12.75">
      <c r="C284" s="43"/>
      <c r="P284" s="93"/>
      <c r="Q284" s="43"/>
    </row>
    <row r="285" spans="3:17" s="12" customFormat="1" ht="12.75">
      <c r="C285" s="43"/>
      <c r="P285" s="93"/>
      <c r="Q285" s="43"/>
    </row>
    <row r="286" spans="3:17" s="12" customFormat="1" ht="12.75">
      <c r="C286" s="43"/>
      <c r="P286" s="93"/>
      <c r="Q286" s="43"/>
    </row>
    <row r="287" spans="3:17" s="12" customFormat="1" ht="12.75">
      <c r="C287" s="43"/>
      <c r="P287" s="93"/>
      <c r="Q287" s="43"/>
    </row>
    <row r="288" spans="3:17" s="12" customFormat="1" ht="12.75">
      <c r="C288" s="43"/>
      <c r="P288" s="93"/>
      <c r="Q288" s="43"/>
    </row>
    <row r="289" spans="3:17" s="12" customFormat="1" ht="12.75">
      <c r="C289" s="43"/>
      <c r="P289" s="93"/>
      <c r="Q289" s="43"/>
    </row>
    <row r="290" spans="3:17" s="12" customFormat="1" ht="12.75">
      <c r="C290" s="43"/>
      <c r="P290" s="93"/>
      <c r="Q290" s="43"/>
    </row>
    <row r="291" spans="3:17" s="12" customFormat="1" ht="12.75">
      <c r="C291" s="43"/>
      <c r="P291" s="93"/>
      <c r="Q291" s="43"/>
    </row>
    <row r="292" spans="3:17" s="12" customFormat="1" ht="12.75">
      <c r="C292" s="43"/>
      <c r="P292" s="93"/>
      <c r="Q292" s="43"/>
    </row>
    <row r="293" spans="3:17" s="12" customFormat="1" ht="12.75">
      <c r="C293" s="43"/>
      <c r="P293" s="93"/>
      <c r="Q293" s="43"/>
    </row>
    <row r="294" spans="3:17" s="12" customFormat="1" ht="12.75">
      <c r="C294" s="43"/>
      <c r="P294" s="93"/>
      <c r="Q294" s="43"/>
    </row>
    <row r="295" spans="3:17" s="12" customFormat="1" ht="12.75">
      <c r="C295" s="43"/>
      <c r="P295" s="93"/>
      <c r="Q295" s="43"/>
    </row>
    <row r="296" spans="3:17" s="12" customFormat="1" ht="12.75">
      <c r="C296" s="43"/>
      <c r="P296" s="93"/>
      <c r="Q296" s="43"/>
    </row>
    <row r="297" spans="3:17" s="12" customFormat="1" ht="12.75">
      <c r="C297" s="43"/>
      <c r="P297" s="93"/>
      <c r="Q297" s="43"/>
    </row>
    <row r="298" spans="3:17" s="12" customFormat="1" ht="12.75">
      <c r="C298" s="43"/>
      <c r="P298" s="93"/>
      <c r="Q298" s="43"/>
    </row>
    <row r="299" spans="3:17" s="12" customFormat="1" ht="12.75">
      <c r="C299" s="43"/>
      <c r="P299" s="93"/>
      <c r="Q299" s="43"/>
    </row>
    <row r="300" spans="3:17" s="12" customFormat="1" ht="12.75">
      <c r="C300" s="43"/>
      <c r="P300" s="93"/>
      <c r="Q300" s="43"/>
    </row>
    <row r="301" spans="3:17" s="12" customFormat="1" ht="12.75">
      <c r="C301" s="43"/>
      <c r="P301" s="93"/>
      <c r="Q301" s="43"/>
    </row>
    <row r="302" spans="3:17" s="12" customFormat="1" ht="12.75">
      <c r="C302" s="43"/>
      <c r="P302" s="93"/>
      <c r="Q302" s="43"/>
    </row>
    <row r="303" spans="3:17" s="12" customFormat="1" ht="12.75">
      <c r="C303" s="43"/>
      <c r="P303" s="93"/>
      <c r="Q303" s="43"/>
    </row>
    <row r="304" spans="3:17" s="12" customFormat="1" ht="12.75">
      <c r="C304" s="43"/>
      <c r="P304" s="93"/>
      <c r="Q304" s="43"/>
    </row>
    <row r="305" spans="3:17" s="12" customFormat="1" ht="12.75">
      <c r="C305" s="43"/>
      <c r="P305" s="93"/>
      <c r="Q305" s="43"/>
    </row>
    <row r="306" spans="3:17" s="12" customFormat="1" ht="12.75">
      <c r="C306" s="43"/>
      <c r="P306" s="93"/>
      <c r="Q306" s="43"/>
    </row>
    <row r="307" spans="3:17" s="12" customFormat="1" ht="12.75">
      <c r="C307" s="43"/>
      <c r="P307" s="93"/>
      <c r="Q307" s="43"/>
    </row>
    <row r="308" spans="3:17" s="12" customFormat="1" ht="12.75">
      <c r="C308" s="43"/>
      <c r="P308" s="93"/>
      <c r="Q308" s="43"/>
    </row>
    <row r="309" spans="3:17" s="12" customFormat="1" ht="12.75">
      <c r="C309" s="43"/>
      <c r="P309" s="93"/>
      <c r="Q309" s="43"/>
    </row>
    <row r="310" spans="3:17" s="12" customFormat="1" ht="12.75">
      <c r="C310" s="43"/>
      <c r="P310" s="93"/>
      <c r="Q310" s="43"/>
    </row>
    <row r="311" spans="3:17" s="12" customFormat="1" ht="12.75">
      <c r="C311" s="43"/>
      <c r="P311" s="93"/>
      <c r="Q311" s="43"/>
    </row>
    <row r="312" spans="3:17" s="12" customFormat="1" ht="12.75">
      <c r="C312" s="43"/>
      <c r="P312" s="93"/>
      <c r="Q312" s="43"/>
    </row>
    <row r="313" spans="3:17" s="12" customFormat="1" ht="12.75">
      <c r="C313" s="43"/>
      <c r="P313" s="93"/>
      <c r="Q313" s="43"/>
    </row>
    <row r="314" spans="3:17" s="12" customFormat="1" ht="12.75">
      <c r="C314" s="43"/>
      <c r="P314" s="93"/>
      <c r="Q314" s="43"/>
    </row>
    <row r="315" spans="3:17" s="12" customFormat="1" ht="12.75">
      <c r="C315" s="43"/>
      <c r="P315" s="93"/>
      <c r="Q315" s="43"/>
    </row>
    <row r="316" spans="3:17" s="12" customFormat="1" ht="12.75">
      <c r="C316" s="43"/>
      <c r="P316" s="93"/>
      <c r="Q316" s="43"/>
    </row>
    <row r="317" spans="3:17" s="12" customFormat="1" ht="12.75">
      <c r="C317" s="43"/>
      <c r="P317" s="93"/>
      <c r="Q317" s="43"/>
    </row>
    <row r="318" spans="3:17" s="12" customFormat="1" ht="12.75">
      <c r="C318" s="43"/>
      <c r="P318" s="93"/>
      <c r="Q318" s="43"/>
    </row>
    <row r="319" spans="3:17" s="12" customFormat="1" ht="12.75">
      <c r="C319" s="43"/>
      <c r="P319" s="93"/>
      <c r="Q319" s="43"/>
    </row>
    <row r="320" spans="3:17" s="12" customFormat="1" ht="12.75">
      <c r="C320" s="43"/>
      <c r="P320" s="93"/>
      <c r="Q320" s="43"/>
    </row>
    <row r="321" spans="3:17" s="12" customFormat="1" ht="12.75">
      <c r="C321" s="43"/>
      <c r="P321" s="93"/>
      <c r="Q321" s="43"/>
    </row>
    <row r="322" spans="3:17" s="12" customFormat="1" ht="12.75">
      <c r="C322" s="43"/>
      <c r="P322" s="93"/>
      <c r="Q322" s="43"/>
    </row>
    <row r="323" spans="3:17" s="12" customFormat="1" ht="12.75">
      <c r="C323" s="43"/>
      <c r="P323" s="93"/>
      <c r="Q323" s="43"/>
    </row>
    <row r="324" spans="3:17" s="12" customFormat="1" ht="12.75">
      <c r="C324" s="43"/>
      <c r="P324" s="93"/>
      <c r="Q324" s="43"/>
    </row>
    <row r="325" spans="3:17" s="12" customFormat="1" ht="12.75">
      <c r="C325" s="43"/>
      <c r="P325" s="93"/>
      <c r="Q325" s="43"/>
    </row>
    <row r="326" spans="3:17" s="12" customFormat="1" ht="12.75">
      <c r="C326" s="43"/>
      <c r="P326" s="93"/>
      <c r="Q326" s="43"/>
    </row>
    <row r="327" spans="3:17" s="12" customFormat="1" ht="12.75">
      <c r="C327" s="43"/>
      <c r="P327" s="93"/>
      <c r="Q327" s="43"/>
    </row>
    <row r="328" spans="3:17" s="12" customFormat="1" ht="12.75">
      <c r="C328" s="43"/>
      <c r="P328" s="93"/>
      <c r="Q328" s="43"/>
    </row>
    <row r="329" spans="3:17" s="12" customFormat="1" ht="12.75">
      <c r="C329" s="43"/>
      <c r="P329" s="93"/>
      <c r="Q329" s="43"/>
    </row>
    <row r="330" spans="3:17" s="12" customFormat="1" ht="12.75">
      <c r="C330" s="43"/>
      <c r="P330" s="93"/>
      <c r="Q330" s="43"/>
    </row>
    <row r="331" spans="3:17" s="12" customFormat="1" ht="12.75">
      <c r="C331" s="43"/>
      <c r="P331" s="93"/>
      <c r="Q331" s="43"/>
    </row>
    <row r="332" spans="3:17" s="12" customFormat="1" ht="12.75">
      <c r="C332" s="43"/>
      <c r="P332" s="93"/>
      <c r="Q332" s="43"/>
    </row>
    <row r="333" spans="3:17" s="12" customFormat="1" ht="12.75">
      <c r="C333" s="43"/>
      <c r="P333" s="93"/>
      <c r="Q333" s="43"/>
    </row>
    <row r="334" spans="3:17" s="12" customFormat="1" ht="12.75">
      <c r="C334" s="43"/>
      <c r="P334" s="93"/>
      <c r="Q334" s="43"/>
    </row>
    <row r="335" spans="3:17" s="12" customFormat="1" ht="12.75">
      <c r="C335" s="43"/>
      <c r="P335" s="93"/>
      <c r="Q335" s="43"/>
    </row>
    <row r="336" spans="3:17" s="12" customFormat="1" ht="12.75">
      <c r="C336" s="43"/>
      <c r="P336" s="93"/>
      <c r="Q336" s="43"/>
    </row>
    <row r="337" spans="3:17" s="12" customFormat="1" ht="12.75">
      <c r="C337" s="43"/>
      <c r="P337" s="93"/>
      <c r="Q337" s="43"/>
    </row>
    <row r="338" spans="3:17" s="12" customFormat="1" ht="12.75">
      <c r="C338" s="43"/>
      <c r="P338" s="93"/>
      <c r="Q338" s="43"/>
    </row>
    <row r="339" spans="3:17" s="12" customFormat="1" ht="12.75">
      <c r="C339" s="43"/>
      <c r="P339" s="93"/>
      <c r="Q339" s="43"/>
    </row>
    <row r="340" spans="3:17" s="12" customFormat="1" ht="12.75">
      <c r="C340" s="43"/>
      <c r="P340" s="93"/>
      <c r="Q340" s="43"/>
    </row>
    <row r="341" spans="3:17" s="12" customFormat="1" ht="12.75">
      <c r="C341" s="43"/>
      <c r="P341" s="93"/>
      <c r="Q341" s="43"/>
    </row>
    <row r="342" spans="3:17" s="12" customFormat="1" ht="12.75">
      <c r="C342" s="43"/>
      <c r="P342" s="93"/>
      <c r="Q342" s="43"/>
    </row>
    <row r="343" spans="3:17" s="12" customFormat="1" ht="12.75">
      <c r="C343" s="43"/>
      <c r="P343" s="93"/>
      <c r="Q343" s="43"/>
    </row>
    <row r="344" spans="3:17" s="12" customFormat="1" ht="12.75">
      <c r="C344" s="43"/>
      <c r="P344" s="93"/>
      <c r="Q344" s="43"/>
    </row>
    <row r="345" spans="3:17" s="12" customFormat="1" ht="12.75">
      <c r="C345" s="43"/>
      <c r="P345" s="93"/>
      <c r="Q345" s="43"/>
    </row>
    <row r="346" spans="3:17" s="12" customFormat="1" ht="12.75">
      <c r="C346" s="43"/>
      <c r="P346" s="93"/>
      <c r="Q346" s="43"/>
    </row>
    <row r="347" spans="3:17" s="12" customFormat="1" ht="12.75">
      <c r="C347" s="43"/>
      <c r="P347" s="93"/>
      <c r="Q347" s="43"/>
    </row>
    <row r="348" spans="3:17" s="12" customFormat="1" ht="12.75">
      <c r="C348" s="43"/>
      <c r="P348" s="93"/>
      <c r="Q348" s="43"/>
    </row>
    <row r="349" spans="3:17" s="12" customFormat="1" ht="12.75">
      <c r="C349" s="43"/>
      <c r="P349" s="93"/>
      <c r="Q349" s="43"/>
    </row>
    <row r="350" spans="3:17" s="12" customFormat="1" ht="12.75">
      <c r="C350" s="43"/>
      <c r="P350" s="93"/>
      <c r="Q350" s="43"/>
    </row>
    <row r="351" spans="3:17" s="12" customFormat="1" ht="12.75">
      <c r="C351" s="43"/>
      <c r="P351" s="93"/>
      <c r="Q351" s="43"/>
    </row>
    <row r="352" spans="3:17" s="12" customFormat="1" ht="12.75">
      <c r="C352" s="43"/>
      <c r="P352" s="93"/>
      <c r="Q352" s="43"/>
    </row>
    <row r="353" spans="3:17" s="12" customFormat="1" ht="12.75">
      <c r="C353" s="43"/>
      <c r="P353" s="93"/>
      <c r="Q353" s="43"/>
    </row>
    <row r="354" spans="3:17" s="12" customFormat="1" ht="12.75">
      <c r="C354" s="43"/>
      <c r="P354" s="93"/>
      <c r="Q354" s="43"/>
    </row>
    <row r="355" spans="3:17" s="12" customFormat="1" ht="12.75">
      <c r="C355" s="43"/>
      <c r="P355" s="93"/>
      <c r="Q355" s="43"/>
    </row>
    <row r="356" spans="3:17" s="12" customFormat="1" ht="12.75">
      <c r="C356" s="43"/>
      <c r="P356" s="93"/>
      <c r="Q356" s="43"/>
    </row>
    <row r="357" spans="3:17" s="12" customFormat="1" ht="12.75">
      <c r="C357" s="43"/>
      <c r="P357" s="93"/>
      <c r="Q357" s="43"/>
    </row>
    <row r="358" spans="3:17" s="12" customFormat="1" ht="12.75">
      <c r="C358" s="43"/>
      <c r="P358" s="93"/>
      <c r="Q358" s="43"/>
    </row>
    <row r="359" spans="3:17" s="12" customFormat="1" ht="12.75">
      <c r="C359" s="43"/>
      <c r="P359" s="93"/>
      <c r="Q359" s="43"/>
    </row>
    <row r="360" spans="3:17" s="12" customFormat="1" ht="12.75">
      <c r="C360" s="43"/>
      <c r="P360" s="93"/>
      <c r="Q360" s="43"/>
    </row>
    <row r="361" spans="3:17" s="12" customFormat="1" ht="12.75">
      <c r="C361" s="43"/>
      <c r="P361" s="93"/>
      <c r="Q361" s="43"/>
    </row>
    <row r="362" spans="3:17" s="12" customFormat="1" ht="12.75">
      <c r="C362" s="43"/>
      <c r="P362" s="93"/>
      <c r="Q362" s="43"/>
    </row>
    <row r="363" spans="3:17" s="12" customFormat="1" ht="12.75">
      <c r="C363" s="43"/>
      <c r="P363" s="93"/>
      <c r="Q363" s="43"/>
    </row>
    <row r="364" spans="3:17" s="12" customFormat="1" ht="12.75">
      <c r="C364" s="43"/>
      <c r="P364" s="93"/>
      <c r="Q364" s="43"/>
    </row>
    <row r="365" spans="3:17" s="12" customFormat="1" ht="12.75">
      <c r="C365" s="43"/>
      <c r="P365" s="93"/>
      <c r="Q365" s="43"/>
    </row>
    <row r="366" spans="3:17" s="12" customFormat="1" ht="12.75">
      <c r="C366" s="43"/>
      <c r="P366" s="93"/>
      <c r="Q366" s="43"/>
    </row>
    <row r="367" spans="3:17" s="12" customFormat="1" ht="12.75">
      <c r="C367" s="43"/>
      <c r="P367" s="93"/>
      <c r="Q367" s="43"/>
    </row>
    <row r="368" spans="3:17" s="12" customFormat="1" ht="12.75">
      <c r="C368" s="43"/>
      <c r="P368" s="93"/>
      <c r="Q368" s="43"/>
    </row>
    <row r="369" spans="3:17" s="12" customFormat="1" ht="12.75">
      <c r="C369" s="43"/>
      <c r="P369" s="93"/>
      <c r="Q369" s="43"/>
    </row>
    <row r="370" spans="3:17" s="12" customFormat="1" ht="12.75">
      <c r="C370" s="43"/>
      <c r="P370" s="93"/>
      <c r="Q370" s="43"/>
    </row>
    <row r="371" spans="3:17" s="12" customFormat="1" ht="12.75">
      <c r="C371" s="43"/>
      <c r="P371" s="93"/>
      <c r="Q371" s="43"/>
    </row>
    <row r="372" spans="3:17" s="12" customFormat="1" ht="12.75">
      <c r="C372" s="43"/>
      <c r="P372" s="93"/>
      <c r="Q372" s="43"/>
    </row>
    <row r="373" spans="3:17" s="12" customFormat="1" ht="12.75">
      <c r="C373" s="43"/>
      <c r="P373" s="93"/>
      <c r="Q373" s="43"/>
    </row>
    <row r="374" spans="3:17" s="12" customFormat="1" ht="12.75">
      <c r="C374" s="43"/>
      <c r="P374" s="93"/>
      <c r="Q374" s="43"/>
    </row>
    <row r="375" spans="3:17" s="12" customFormat="1" ht="12.75">
      <c r="C375" s="43"/>
      <c r="P375" s="93"/>
      <c r="Q375" s="43"/>
    </row>
    <row r="376" spans="3:17" s="12" customFormat="1" ht="12.75">
      <c r="C376" s="43"/>
      <c r="P376" s="93"/>
      <c r="Q376" s="43"/>
    </row>
    <row r="377" spans="3:17" s="12" customFormat="1" ht="12.75">
      <c r="C377" s="43"/>
      <c r="P377" s="93"/>
      <c r="Q377" s="43"/>
    </row>
    <row r="378" spans="3:17" s="12" customFormat="1" ht="12.75">
      <c r="C378" s="43"/>
      <c r="P378" s="93"/>
      <c r="Q378" s="43"/>
    </row>
    <row r="379" spans="3:17" s="12" customFormat="1" ht="12.75">
      <c r="C379" s="43"/>
      <c r="P379" s="93"/>
      <c r="Q379" s="43"/>
    </row>
    <row r="380" spans="3:17" s="12" customFormat="1" ht="12.75">
      <c r="C380" s="43"/>
      <c r="P380" s="93"/>
      <c r="Q380" s="43"/>
    </row>
    <row r="381" spans="3:17" s="12" customFormat="1" ht="12.75">
      <c r="C381" s="43"/>
      <c r="P381" s="93"/>
      <c r="Q381" s="43"/>
    </row>
    <row r="382" spans="3:17" s="12" customFormat="1" ht="12.75">
      <c r="C382" s="43"/>
      <c r="P382" s="93"/>
      <c r="Q382" s="43"/>
    </row>
    <row r="383" spans="3:17" s="12" customFormat="1" ht="12.75">
      <c r="C383" s="43"/>
      <c r="P383" s="93"/>
      <c r="Q383" s="43"/>
    </row>
    <row r="384" spans="3:17" s="12" customFormat="1" ht="12.75">
      <c r="C384" s="43"/>
      <c r="P384" s="93"/>
      <c r="Q384" s="43"/>
    </row>
    <row r="385" spans="3:17" s="12" customFormat="1" ht="12.75">
      <c r="C385" s="43"/>
      <c r="P385" s="93"/>
      <c r="Q385" s="43"/>
    </row>
    <row r="386" spans="3:17" s="12" customFormat="1" ht="12.75">
      <c r="C386" s="43"/>
      <c r="P386" s="93"/>
      <c r="Q386" s="43"/>
    </row>
    <row r="387" spans="3:17" s="12" customFormat="1" ht="12.75">
      <c r="C387" s="43"/>
      <c r="P387" s="93"/>
      <c r="Q387" s="43"/>
    </row>
    <row r="388" spans="3:17" s="12" customFormat="1" ht="12.75">
      <c r="C388" s="43"/>
      <c r="P388" s="93"/>
      <c r="Q388" s="43"/>
    </row>
    <row r="389" spans="3:17" s="12" customFormat="1" ht="12.75">
      <c r="C389" s="43"/>
      <c r="P389" s="93"/>
      <c r="Q389" s="43"/>
    </row>
    <row r="390" spans="3:17" s="12" customFormat="1" ht="12.75">
      <c r="C390" s="43"/>
      <c r="P390" s="93"/>
      <c r="Q390" s="43"/>
    </row>
    <row r="391" spans="3:17" s="12" customFormat="1" ht="12.75">
      <c r="C391" s="43"/>
      <c r="P391" s="93"/>
      <c r="Q391" s="43"/>
    </row>
    <row r="392" spans="3:17" s="12" customFormat="1" ht="12.75">
      <c r="C392" s="43"/>
      <c r="P392" s="93"/>
      <c r="Q392" s="43"/>
    </row>
    <row r="393" spans="3:17" s="12" customFormat="1" ht="12.75">
      <c r="C393" s="43"/>
      <c r="P393" s="93"/>
      <c r="Q393" s="43"/>
    </row>
    <row r="394" spans="3:17" s="12" customFormat="1" ht="12.75">
      <c r="C394" s="43"/>
      <c r="P394" s="93"/>
      <c r="Q394" s="43"/>
    </row>
    <row r="395" spans="3:17" s="12" customFormat="1" ht="12.75">
      <c r="C395" s="43"/>
      <c r="P395" s="93"/>
      <c r="Q395" s="43"/>
    </row>
    <row r="396" spans="3:17" s="12" customFormat="1" ht="12.75">
      <c r="C396" s="43"/>
      <c r="P396" s="93"/>
      <c r="Q396" s="43"/>
    </row>
    <row r="397" spans="3:17" s="12" customFormat="1" ht="12.75">
      <c r="C397" s="43"/>
      <c r="P397" s="93"/>
      <c r="Q397" s="43"/>
    </row>
    <row r="398" spans="3:17" s="12" customFormat="1" ht="12.75">
      <c r="C398" s="43"/>
      <c r="P398" s="93"/>
      <c r="Q398" s="43"/>
    </row>
    <row r="399" spans="3:17" s="12" customFormat="1" ht="12.75">
      <c r="C399" s="43"/>
      <c r="P399" s="93"/>
      <c r="Q399" s="43"/>
    </row>
    <row r="400" spans="3:17" s="12" customFormat="1" ht="12.75">
      <c r="C400" s="43"/>
      <c r="P400" s="93"/>
      <c r="Q400" s="43"/>
    </row>
    <row r="401" spans="3:17" s="12" customFormat="1" ht="12.75">
      <c r="C401" s="43"/>
      <c r="P401" s="93"/>
      <c r="Q401" s="43"/>
    </row>
    <row r="402" spans="3:17" s="12" customFormat="1" ht="12.75">
      <c r="C402" s="43"/>
      <c r="P402" s="93"/>
      <c r="Q402" s="43"/>
    </row>
    <row r="403" spans="3:17" s="12" customFormat="1" ht="12.75">
      <c r="C403" s="43"/>
      <c r="P403" s="93"/>
      <c r="Q403" s="43"/>
    </row>
    <row r="404" spans="3:17" s="12" customFormat="1" ht="12.75">
      <c r="C404" s="43"/>
      <c r="P404" s="93"/>
      <c r="Q404" s="43"/>
    </row>
    <row r="405" spans="3:17" s="12" customFormat="1" ht="12.75">
      <c r="C405" s="43"/>
      <c r="P405" s="93"/>
      <c r="Q405" s="43"/>
    </row>
    <row r="406" spans="3:17" s="12" customFormat="1" ht="12.75">
      <c r="C406" s="43"/>
      <c r="P406" s="93"/>
      <c r="Q406" s="43"/>
    </row>
    <row r="407" spans="3:17" s="12" customFormat="1" ht="12.75">
      <c r="C407" s="43"/>
      <c r="P407" s="93"/>
      <c r="Q407" s="43"/>
    </row>
    <row r="408" spans="3:17" s="12" customFormat="1" ht="12.75">
      <c r="C408" s="43"/>
      <c r="P408" s="93"/>
      <c r="Q408" s="43"/>
    </row>
    <row r="409" spans="3:17" s="12" customFormat="1" ht="12.75">
      <c r="C409" s="43"/>
      <c r="P409" s="93"/>
      <c r="Q409" s="43"/>
    </row>
    <row r="410" spans="3:17" s="12" customFormat="1" ht="12.75">
      <c r="C410" s="43"/>
      <c r="P410" s="93"/>
      <c r="Q410" s="43"/>
    </row>
    <row r="411" spans="3:17" s="12" customFormat="1" ht="12.75">
      <c r="C411" s="43"/>
      <c r="P411" s="93"/>
      <c r="Q411" s="43"/>
    </row>
    <row r="412" spans="3:17" s="12" customFormat="1" ht="12.75">
      <c r="C412" s="43"/>
      <c r="P412" s="93"/>
      <c r="Q412" s="43"/>
    </row>
    <row r="413" spans="3:17" s="12" customFormat="1" ht="12.75">
      <c r="C413" s="43"/>
      <c r="P413" s="93"/>
      <c r="Q413" s="43"/>
    </row>
    <row r="414" spans="3:17" s="12" customFormat="1" ht="12.75">
      <c r="C414" s="43"/>
      <c r="P414" s="93"/>
      <c r="Q414" s="43"/>
    </row>
    <row r="415" spans="3:17" s="12" customFormat="1" ht="12.75">
      <c r="C415" s="43"/>
      <c r="P415" s="93"/>
      <c r="Q415" s="43"/>
    </row>
    <row r="416" spans="3:17" s="12" customFormat="1" ht="12.75">
      <c r="C416" s="43"/>
      <c r="P416" s="93"/>
      <c r="Q416" s="43"/>
    </row>
    <row r="417" spans="3:17" s="12" customFormat="1" ht="12.75">
      <c r="C417" s="43"/>
      <c r="P417" s="93"/>
      <c r="Q417" s="43"/>
    </row>
    <row r="418" spans="3:17" s="12" customFormat="1" ht="12.75">
      <c r="C418" s="43"/>
      <c r="P418" s="93"/>
      <c r="Q418" s="43"/>
    </row>
    <row r="419" spans="3:17" s="12" customFormat="1" ht="12.75">
      <c r="C419" s="43"/>
      <c r="P419" s="93"/>
      <c r="Q419" s="43"/>
    </row>
    <row r="420" spans="3:17" s="12" customFormat="1" ht="12.75">
      <c r="C420" s="43"/>
      <c r="P420" s="93"/>
      <c r="Q420" s="43"/>
    </row>
    <row r="421" spans="3:17" s="12" customFormat="1" ht="12.75">
      <c r="C421" s="43"/>
      <c r="P421" s="93"/>
      <c r="Q421" s="43"/>
    </row>
    <row r="422" spans="3:17" s="12" customFormat="1" ht="12.75">
      <c r="C422" s="43"/>
      <c r="P422" s="93"/>
      <c r="Q422" s="43"/>
    </row>
    <row r="423" spans="3:17" s="12" customFormat="1" ht="12.75">
      <c r="C423" s="43"/>
      <c r="P423" s="93"/>
      <c r="Q423" s="43"/>
    </row>
    <row r="424" spans="3:17" s="12" customFormat="1" ht="12.75">
      <c r="C424" s="43"/>
      <c r="P424" s="93"/>
      <c r="Q424" s="43"/>
    </row>
    <row r="425" spans="3:17" s="12" customFormat="1" ht="12.75">
      <c r="C425" s="43"/>
      <c r="P425" s="93"/>
      <c r="Q425" s="43"/>
    </row>
    <row r="426" spans="3:17" s="12" customFormat="1" ht="12.75">
      <c r="C426" s="43"/>
      <c r="P426" s="93"/>
      <c r="Q426" s="43"/>
    </row>
    <row r="427" spans="3:17" s="12" customFormat="1" ht="12.75">
      <c r="C427" s="43"/>
      <c r="P427" s="93"/>
      <c r="Q427" s="43"/>
    </row>
    <row r="428" spans="3:17" s="12" customFormat="1" ht="12.75">
      <c r="C428" s="43"/>
      <c r="P428" s="93"/>
      <c r="Q428" s="43"/>
    </row>
    <row r="429" spans="3:17" s="12" customFormat="1" ht="12.75">
      <c r="C429" s="43"/>
      <c r="P429" s="93"/>
      <c r="Q429" s="43"/>
    </row>
    <row r="430" spans="3:17" s="12" customFormat="1" ht="12.75">
      <c r="C430" s="43"/>
      <c r="P430" s="93"/>
      <c r="Q430" s="43"/>
    </row>
    <row r="431" spans="3:17" s="12" customFormat="1" ht="12.75">
      <c r="C431" s="43"/>
      <c r="P431" s="93"/>
      <c r="Q431" s="43"/>
    </row>
    <row r="432" spans="3:17" s="12" customFormat="1" ht="12.75">
      <c r="C432" s="43"/>
      <c r="P432" s="93"/>
      <c r="Q432" s="43"/>
    </row>
    <row r="433" spans="3:17" s="12" customFormat="1" ht="12.75">
      <c r="C433" s="43"/>
      <c r="P433" s="93"/>
      <c r="Q433" s="43"/>
    </row>
    <row r="434" spans="3:17" s="12" customFormat="1" ht="12.75">
      <c r="C434" s="43"/>
      <c r="P434" s="93"/>
      <c r="Q434" s="43"/>
    </row>
    <row r="435" spans="3:17" s="12" customFormat="1" ht="12.75">
      <c r="C435" s="43"/>
      <c r="P435" s="93"/>
      <c r="Q435" s="43"/>
    </row>
    <row r="436" spans="3:17" s="12" customFormat="1" ht="12.75">
      <c r="C436" s="43"/>
      <c r="P436" s="93"/>
      <c r="Q436" s="43"/>
    </row>
    <row r="437" spans="3:17" s="12" customFormat="1" ht="12.75">
      <c r="C437" s="43"/>
      <c r="P437" s="93"/>
      <c r="Q437" s="43"/>
    </row>
    <row r="438" spans="3:17" s="12" customFormat="1" ht="12.75">
      <c r="C438" s="43"/>
      <c r="P438" s="93"/>
      <c r="Q438" s="43"/>
    </row>
  </sheetData>
  <mergeCells count="27">
    <mergeCell ref="B15:D15"/>
    <mergeCell ref="B38:D38"/>
    <mergeCell ref="B52:D52"/>
    <mergeCell ref="B5:D5"/>
    <mergeCell ref="B16:D16"/>
    <mergeCell ref="B39:D39"/>
    <mergeCell ref="P8:Q8"/>
    <mergeCell ref="P10:Q10"/>
    <mergeCell ref="P12:Q12"/>
    <mergeCell ref="B4:D4"/>
    <mergeCell ref="K4:L4"/>
    <mergeCell ref="I4:J4"/>
    <mergeCell ref="H8:I8"/>
    <mergeCell ref="H10:I10"/>
    <mergeCell ref="H12:I12"/>
    <mergeCell ref="K41:L41"/>
    <mergeCell ref="K38:L38"/>
    <mergeCell ref="I38:J38"/>
    <mergeCell ref="K17:L17"/>
    <mergeCell ref="I17:J17"/>
    <mergeCell ref="J59:K59"/>
    <mergeCell ref="K47:M47"/>
    <mergeCell ref="N47:O47"/>
    <mergeCell ref="D47:E47"/>
    <mergeCell ref="B53:D53"/>
    <mergeCell ref="C54:E54"/>
    <mergeCell ref="N53:P54"/>
  </mergeCells>
  <conditionalFormatting sqref="H8:I8 H10:I10 H12:I12 P8:Q8 P10:Q10 P12:Q12">
    <cfRule type="cellIs" priority="1" dxfId="0" operator="equal" stopIfTrue="1">
      <formula>"C"</formula>
    </cfRule>
  </conditionalFormatting>
  <conditionalFormatting sqref="G8">
    <cfRule type="expression" priority="2" dxfId="1" stopIfTrue="1">
      <formula>AND(G8=R1,G8&lt;&gt;"")</formula>
    </cfRule>
    <cfRule type="expression" priority="3" dxfId="2" stopIfTrue="1">
      <formula>AND(G8&lt;&gt;"",G8&lt;&gt;R1)</formula>
    </cfRule>
  </conditionalFormatting>
  <conditionalFormatting sqref="C10 K10">
    <cfRule type="expression" priority="4" dxfId="1" stopIfTrue="1">
      <formula>(H10="C")</formula>
    </cfRule>
    <cfRule type="expression" priority="5" dxfId="2" stopIfTrue="1">
      <formula>(H10="D")</formula>
    </cfRule>
  </conditionalFormatting>
  <conditionalFormatting sqref="E12">
    <cfRule type="expression" priority="6" dxfId="1" stopIfTrue="1">
      <formula>($H$12="C")</formula>
    </cfRule>
    <cfRule type="expression" priority="7" dxfId="2" stopIfTrue="1">
      <formula>($H$12="D")</formula>
    </cfRule>
  </conditionalFormatting>
  <conditionalFormatting sqref="O8">
    <cfRule type="expression" priority="8" dxfId="1" stopIfTrue="1">
      <formula>($P$8="C")</formula>
    </cfRule>
    <cfRule type="expression" priority="9" dxfId="2" stopIfTrue="1">
      <formula>($P$8="D")</formula>
    </cfRule>
  </conditionalFormatting>
  <conditionalFormatting sqref="M12">
    <cfRule type="expression" priority="10" dxfId="1" stopIfTrue="1">
      <formula>($P$12="C")</formula>
    </cfRule>
    <cfRule type="expression" priority="11" dxfId="2" stopIfTrue="1">
      <formula>($P$12="D")</formula>
    </cfRule>
  </conditionalFormatting>
  <dataValidations count="1">
    <dataValidation type="custom" operator="lessThan" allowBlank="1" showInputMessage="1" showErrorMessage="1" errorTitle="UWAGA!" error="Wpisana wartość jest nieprawidłowa." sqref="G8 C10 E12 K10 M12 O8">
      <formula1>AND(ISNUMBER(G8),G8&gt;0,G8&lt;1001,CELL("format",G8)="G",LEN(G8)&lt;4)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B68"/>
  <sheetViews>
    <sheetView showGridLines="0" showRowColHeaders="0" showOutlineSymbols="0" workbookViewId="0" topLeftCell="A1">
      <selection activeCell="N21" sqref="N21"/>
    </sheetView>
  </sheetViews>
  <sheetFormatPr defaultColWidth="9.00390625" defaultRowHeight="12.75"/>
  <cols>
    <col min="1" max="1" width="9.375" style="0" customWidth="1"/>
    <col min="2" max="2" width="1.12109375" style="0" customWidth="1"/>
    <col min="3" max="3" width="10.00390625" style="0" customWidth="1"/>
    <col min="4" max="4" width="7.625" style="0" customWidth="1"/>
    <col min="5" max="5" width="0.875" style="0" customWidth="1"/>
    <col min="6" max="6" width="8.125" style="0" customWidth="1"/>
    <col min="7" max="7" width="1.00390625" style="0" customWidth="1"/>
    <col min="8" max="8" width="8.00390625" style="0" customWidth="1"/>
    <col min="9" max="9" width="1.37890625" style="0" customWidth="1"/>
    <col min="10" max="10" width="11.00390625" style="0" customWidth="1"/>
    <col min="11" max="11" width="6.75390625" style="0" customWidth="1"/>
    <col min="12" max="12" width="1.37890625" style="0" customWidth="1"/>
    <col min="13" max="13" width="9.875" style="0" customWidth="1"/>
    <col min="14" max="14" width="7.75390625" style="0" customWidth="1"/>
    <col min="15" max="15" width="0.875" style="0" customWidth="1"/>
    <col min="16" max="16" width="8.375" style="0" customWidth="1"/>
    <col min="17" max="17" width="0.74609375" style="0" customWidth="1"/>
    <col min="18" max="18" width="7.875" style="0" customWidth="1"/>
    <col min="19" max="19" width="1.37890625" style="0" customWidth="1"/>
    <col min="20" max="20" width="10.75390625" style="0" customWidth="1"/>
    <col min="21" max="21" width="9.75390625" style="0" bestFit="1" customWidth="1"/>
    <col min="23" max="23" width="7.75390625" style="0" customWidth="1"/>
    <col min="25" max="25" width="15.125" style="0" bestFit="1" customWidth="1"/>
  </cols>
  <sheetData>
    <row r="1" spans="1:22" s="1" customFormat="1" ht="7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2"/>
      <c r="Q1" s="60"/>
      <c r="R1" s="49"/>
      <c r="S1" s="49"/>
      <c r="T1" s="49"/>
      <c r="U1" s="49"/>
      <c r="V1" s="49"/>
    </row>
    <row r="2" spans="16:22" ht="12.75" hidden="1">
      <c r="P2" s="10"/>
      <c r="Q2" s="59"/>
      <c r="R2" s="13"/>
      <c r="S2" s="13"/>
      <c r="T2" s="13"/>
      <c r="U2" s="13"/>
      <c r="V2" s="13"/>
    </row>
    <row r="3" spans="16:24" ht="23.25" customHeight="1">
      <c r="P3" s="10"/>
      <c r="Q3" s="13"/>
      <c r="R3" s="13"/>
      <c r="S3" s="13"/>
      <c r="T3" s="13" t="s">
        <v>19</v>
      </c>
      <c r="U3" s="13" t="s">
        <v>20</v>
      </c>
      <c r="V3" s="13"/>
      <c r="W3" s="13"/>
      <c r="X3" s="13"/>
    </row>
    <row r="4" spans="3:24" ht="12.75">
      <c r="C4" s="352" t="s">
        <v>25</v>
      </c>
      <c r="D4" s="352"/>
      <c r="P4" s="10"/>
      <c r="Q4" s="13"/>
      <c r="R4" s="32">
        <f>TIME(T4,U4,0)</f>
        <v>0.15763888888888888</v>
      </c>
      <c r="S4" s="13"/>
      <c r="T4" s="13">
        <v>3</v>
      </c>
      <c r="U4" s="13">
        <v>47</v>
      </c>
      <c r="V4" s="13"/>
      <c r="W4" s="13"/>
      <c r="X4" s="13"/>
    </row>
    <row r="5" spans="16:24" ht="12.75">
      <c r="P5" s="10"/>
      <c r="Q5" s="13"/>
      <c r="R5" s="29"/>
      <c r="S5" s="13"/>
      <c r="T5" s="13"/>
      <c r="U5" s="13"/>
      <c r="V5" s="13"/>
      <c r="W5" s="13"/>
      <c r="X5" s="13"/>
    </row>
    <row r="6" spans="16:24" ht="12.75">
      <c r="P6" s="10"/>
      <c r="Q6" s="13"/>
      <c r="R6" s="64"/>
      <c r="S6" s="13"/>
      <c r="T6" s="13"/>
      <c r="U6" s="13"/>
      <c r="V6" s="13"/>
      <c r="W6" s="13"/>
      <c r="X6" s="13"/>
    </row>
    <row r="7" spans="16:24" ht="12.75">
      <c r="P7" s="10"/>
      <c r="Q7" s="13"/>
      <c r="R7" s="13"/>
      <c r="S7" s="13"/>
      <c r="T7" s="13"/>
      <c r="U7" s="13"/>
      <c r="V7" s="13"/>
      <c r="W7" s="13"/>
      <c r="X7" s="13"/>
    </row>
    <row r="8" spans="18:23" ht="12.75">
      <c r="R8" s="7"/>
      <c r="S8" s="7"/>
      <c r="T8" s="7"/>
      <c r="U8" s="10"/>
      <c r="V8" s="10"/>
      <c r="W8" s="10"/>
    </row>
    <row r="9" spans="21:27" ht="6.75" customHeight="1">
      <c r="U9" s="10"/>
      <c r="V9" s="10"/>
      <c r="W9" s="10"/>
      <c r="X9" s="13"/>
      <c r="Y9" s="13"/>
      <c r="Z9" s="13"/>
      <c r="AA9" s="13"/>
    </row>
    <row r="10" spans="2:27" ht="12.75">
      <c r="B10" s="6"/>
      <c r="C10" s="6"/>
      <c r="D10" s="6"/>
      <c r="E10" s="6"/>
      <c r="U10" s="13"/>
      <c r="V10" s="13"/>
      <c r="W10" s="13"/>
      <c r="X10" s="13"/>
      <c r="Y10" s="30"/>
      <c r="Z10" s="13"/>
      <c r="AA10" s="13"/>
    </row>
    <row r="11" spans="2:28" ht="12.75">
      <c r="B11" s="6"/>
      <c r="C11" s="6"/>
      <c r="D11" s="6"/>
      <c r="E11" s="6"/>
      <c r="T11" s="13"/>
      <c r="U11" s="13"/>
      <c r="V11" s="32" t="s">
        <v>19</v>
      </c>
      <c r="W11" s="13" t="s">
        <v>20</v>
      </c>
      <c r="X11" s="13"/>
      <c r="Y11" s="30"/>
      <c r="Z11" s="59"/>
      <c r="AA11" s="59"/>
      <c r="AB11" s="10"/>
    </row>
    <row r="12" spans="20:28" ht="12" customHeight="1">
      <c r="T12" s="13"/>
      <c r="U12" s="13" t="s">
        <v>21</v>
      </c>
      <c r="V12" s="13">
        <v>5</v>
      </c>
      <c r="W12" s="13">
        <v>47</v>
      </c>
      <c r="X12" s="13"/>
      <c r="Y12" s="30"/>
      <c r="Z12" s="59"/>
      <c r="AA12" s="59"/>
      <c r="AB12" s="10"/>
    </row>
    <row r="13" spans="1:28" ht="13.5" thickBot="1">
      <c r="A13" s="1"/>
      <c r="B13" s="24"/>
      <c r="C13" s="24"/>
      <c r="D13" s="24"/>
      <c r="E13" s="24"/>
      <c r="F13" s="24"/>
      <c r="G13" s="24"/>
      <c r="H13" s="24"/>
      <c r="I13" s="24"/>
      <c r="J13" s="1"/>
      <c r="K13" s="1"/>
      <c r="L13" s="24"/>
      <c r="M13" s="25"/>
      <c r="N13" s="25"/>
      <c r="O13" s="25"/>
      <c r="P13" s="25"/>
      <c r="Q13" s="25"/>
      <c r="R13" s="25"/>
      <c r="S13" s="24"/>
      <c r="T13" s="13"/>
      <c r="U13" s="13" t="s">
        <v>22</v>
      </c>
      <c r="V13" s="13">
        <v>12</v>
      </c>
      <c r="W13" s="13">
        <v>45</v>
      </c>
      <c r="X13" s="13"/>
      <c r="Y13" s="30"/>
      <c r="Z13" s="59"/>
      <c r="AA13" s="59"/>
      <c r="AB13" s="10"/>
    </row>
    <row r="14" spans="1:28" ht="18" customHeight="1" thickBot="1">
      <c r="A14" s="1"/>
      <c r="B14" s="24"/>
      <c r="C14" s="343" t="s">
        <v>5</v>
      </c>
      <c r="D14" s="344"/>
      <c r="E14" s="24"/>
      <c r="F14" s="67" t="s">
        <v>8</v>
      </c>
      <c r="G14" s="24"/>
      <c r="H14" s="28">
        <f>TIME(V12,W12,0)</f>
        <v>0.24097222222222223</v>
      </c>
      <c r="I14" s="24"/>
      <c r="J14" s="1"/>
      <c r="K14" s="1"/>
      <c r="L14" s="24"/>
      <c r="M14" s="343" t="s">
        <v>6</v>
      </c>
      <c r="N14" s="344"/>
      <c r="O14" s="24"/>
      <c r="P14" s="67" t="s">
        <v>9</v>
      </c>
      <c r="Q14" s="24"/>
      <c r="R14" s="28">
        <f>TIME(V13,W13,0)</f>
        <v>0.53125</v>
      </c>
      <c r="S14" s="24"/>
      <c r="T14" s="13"/>
      <c r="U14" s="13" t="s">
        <v>23</v>
      </c>
      <c r="V14" s="13">
        <v>0</v>
      </c>
      <c r="W14" s="13">
        <v>34</v>
      </c>
      <c r="X14" s="13"/>
      <c r="Y14" s="30"/>
      <c r="Z14" s="59"/>
      <c r="AA14" s="59"/>
      <c r="AB14" s="10"/>
    </row>
    <row r="15" spans="1:28" ht="5.25" customHeight="1" thickBot="1">
      <c r="A15" s="1"/>
      <c r="B15" s="24"/>
      <c r="C15" s="24"/>
      <c r="D15" s="24"/>
      <c r="E15" s="24"/>
      <c r="F15" s="24"/>
      <c r="G15" s="24"/>
      <c r="H15" s="24"/>
      <c r="I15" s="24"/>
      <c r="J15" s="1"/>
      <c r="K15" s="12"/>
      <c r="L15" s="24"/>
      <c r="M15" s="24"/>
      <c r="N15" s="24"/>
      <c r="O15" s="24"/>
      <c r="P15" s="24"/>
      <c r="Q15" s="24"/>
      <c r="R15" s="24"/>
      <c r="S15" s="24"/>
      <c r="T15" s="13"/>
      <c r="U15" s="13"/>
      <c r="V15" s="13"/>
      <c r="W15" s="13"/>
      <c r="X15" s="13"/>
      <c r="Y15" s="30"/>
      <c r="Z15" s="59"/>
      <c r="AA15" s="59"/>
      <c r="AB15" s="10"/>
    </row>
    <row r="16" spans="1:28" ht="18" customHeight="1" thickBot="1">
      <c r="A16" s="1"/>
      <c r="B16" s="24"/>
      <c r="C16" s="345" t="s">
        <v>7</v>
      </c>
      <c r="D16" s="346"/>
      <c r="E16" s="24"/>
      <c r="F16" s="24"/>
      <c r="G16" s="24"/>
      <c r="H16" s="24"/>
      <c r="I16" s="24"/>
      <c r="J16" s="1"/>
      <c r="K16" s="12"/>
      <c r="L16" s="24"/>
      <c r="M16" s="345" t="s">
        <v>7</v>
      </c>
      <c r="N16" s="347"/>
      <c r="O16" s="24"/>
      <c r="P16" s="24"/>
      <c r="Q16" s="24"/>
      <c r="R16" s="24"/>
      <c r="S16" s="24"/>
      <c r="T16" s="13"/>
      <c r="U16" s="13"/>
      <c r="V16" s="13"/>
      <c r="W16" s="13"/>
      <c r="X16" s="13"/>
      <c r="Y16" s="30"/>
      <c r="Z16" s="59"/>
      <c r="AA16" s="59"/>
      <c r="AB16" s="10"/>
    </row>
    <row r="17" spans="1:28" ht="6" customHeight="1" thickBot="1">
      <c r="A17" s="1"/>
      <c r="B17" s="24"/>
      <c r="C17" s="24"/>
      <c r="D17" s="24"/>
      <c r="E17" s="24"/>
      <c r="F17" s="24"/>
      <c r="G17" s="24"/>
      <c r="H17" s="24"/>
      <c r="I17" s="24"/>
      <c r="J17" s="1"/>
      <c r="K17" s="12"/>
      <c r="L17" s="24"/>
      <c r="M17" s="24"/>
      <c r="N17" s="24"/>
      <c r="O17" s="24"/>
      <c r="P17" s="24"/>
      <c r="Q17" s="24"/>
      <c r="R17" s="24"/>
      <c r="S17" s="24"/>
      <c r="T17" s="13"/>
      <c r="U17" s="30"/>
      <c r="V17" s="30"/>
      <c r="W17" s="30"/>
      <c r="X17" s="30"/>
      <c r="Y17" s="30"/>
      <c r="Z17" s="59"/>
      <c r="AA17" s="59"/>
      <c r="AB17" s="10"/>
    </row>
    <row r="18" spans="2:28" ht="18.75" customHeight="1" thickBot="1">
      <c r="B18" s="24"/>
      <c r="C18" s="24"/>
      <c r="D18" s="24"/>
      <c r="E18" s="348"/>
      <c r="F18" s="348"/>
      <c r="G18" s="26"/>
      <c r="H18" s="41"/>
      <c r="I18" s="24"/>
      <c r="K18" s="12"/>
      <c r="L18" s="24"/>
      <c r="M18" s="24"/>
      <c r="N18" s="355" t="s">
        <v>10</v>
      </c>
      <c r="O18" s="356"/>
      <c r="P18" s="357"/>
      <c r="Q18" s="26"/>
      <c r="R18" s="28">
        <f>TIME(V14,W14,)</f>
        <v>0.02361111111111111</v>
      </c>
      <c r="S18" s="24"/>
      <c r="T18" s="13"/>
      <c r="U18" s="30"/>
      <c r="V18" s="30"/>
      <c r="W18" s="30"/>
      <c r="X18" s="30"/>
      <c r="Y18" s="30"/>
      <c r="Z18" s="59"/>
      <c r="AA18" s="59"/>
      <c r="AB18" s="10"/>
    </row>
    <row r="19" spans="2:28" ht="6" customHeight="1">
      <c r="B19" s="24"/>
      <c r="C19" s="24"/>
      <c r="D19" s="24"/>
      <c r="E19" s="24"/>
      <c r="F19" s="24"/>
      <c r="G19" s="24"/>
      <c r="H19" s="24"/>
      <c r="I19" s="24"/>
      <c r="K19" s="12"/>
      <c r="L19" s="24"/>
      <c r="M19" s="24"/>
      <c r="N19" s="24"/>
      <c r="O19" s="24"/>
      <c r="P19" s="24"/>
      <c r="Q19" s="24"/>
      <c r="R19" s="24"/>
      <c r="S19" s="24"/>
      <c r="T19" s="13"/>
      <c r="U19" s="30"/>
      <c r="V19" s="30"/>
      <c r="W19" s="30"/>
      <c r="X19" s="30"/>
      <c r="Y19" s="30"/>
      <c r="Z19" s="59"/>
      <c r="AA19" s="59"/>
      <c r="AB19" s="10"/>
    </row>
    <row r="20" spans="8:28" ht="38.25" customHeight="1">
      <c r="H20" s="382">
        <f>IF(AND(Q21="C",Q23="C",R26="C"),"BRAWO!","")</f>
      </c>
      <c r="I20" s="382"/>
      <c r="J20" s="382"/>
      <c r="K20" s="382"/>
      <c r="L20" s="382"/>
      <c r="M20" s="382"/>
      <c r="N20" s="29">
        <f>HOUR(H14-R4)*60+MINUTE(H14-R4)</f>
        <v>120</v>
      </c>
      <c r="P20" s="66"/>
      <c r="R20" s="32">
        <v>0.9993055555555556</v>
      </c>
      <c r="T20" s="13"/>
      <c r="U20" s="30"/>
      <c r="V20" s="30"/>
      <c r="W20" s="30"/>
      <c r="X20" s="30"/>
      <c r="Y20" s="30"/>
      <c r="Z20" s="59"/>
      <c r="AA20" s="59"/>
      <c r="AB20" s="10"/>
    </row>
    <row r="21" spans="4:28" ht="18" customHeight="1">
      <c r="D21" s="31" t="s">
        <v>35</v>
      </c>
      <c r="N21" s="306"/>
      <c r="O21" s="34"/>
      <c r="P21" s="309" t="s">
        <v>18</v>
      </c>
      <c r="Q21" s="91">
        <f>IF(N21="","",IF(N21=N20,"C","D"))</f>
      </c>
      <c r="R21" s="4"/>
      <c r="U21" s="30"/>
      <c r="V21" s="61"/>
      <c r="W21" s="61"/>
      <c r="X21" s="30"/>
      <c r="Y21" s="62"/>
      <c r="Z21" s="59"/>
      <c r="AA21" s="59"/>
      <c r="AB21" s="10"/>
    </row>
    <row r="22" spans="14:28" ht="12.75">
      <c r="N22" s="40" t="str">
        <f>Y23</f>
        <v>13:19</v>
      </c>
      <c r="O22" s="14"/>
      <c r="R22" s="27"/>
      <c r="T22" s="13"/>
      <c r="U22" s="30"/>
      <c r="V22" s="30"/>
      <c r="W22" s="30"/>
      <c r="X22" s="30"/>
      <c r="Y22" s="30"/>
      <c r="Z22" s="59"/>
      <c r="AA22" s="59"/>
      <c r="AB22" s="10"/>
    </row>
    <row r="23" spans="4:28" ht="18.75" customHeight="1">
      <c r="D23" s="31" t="s">
        <v>36</v>
      </c>
      <c r="H23" s="27"/>
      <c r="N23" s="305"/>
      <c r="O23" s="35"/>
      <c r="P23" s="309" t="s">
        <v>16</v>
      </c>
      <c r="Q23" s="91">
        <f>IF(N23="","",IF(TIMEVALUE(U23)=TIMEVALUE(Y23),"C","D"))</f>
      </c>
      <c r="U23" s="13" t="str">
        <f>TEXT(N23,"gg:mm")</f>
        <v>00:00</v>
      </c>
      <c r="V23" s="29"/>
      <c r="W23" s="29"/>
      <c r="X23" s="39">
        <f>R14+R18</f>
        <v>0.5548611111111111</v>
      </c>
      <c r="Y23" s="40" t="str">
        <f>TEXT(X23,"gg:mm")</f>
        <v>13:19</v>
      </c>
      <c r="Z23" s="59"/>
      <c r="AA23" s="59"/>
      <c r="AB23" s="10"/>
    </row>
    <row r="24" spans="4:28" ht="12.75">
      <c r="D24" s="33"/>
      <c r="N24" s="57">
        <f>Y26</f>
        <v>0</v>
      </c>
      <c r="O24" s="14"/>
      <c r="R24" s="13">
        <f>W26</f>
        <v>32</v>
      </c>
      <c r="T24" s="13"/>
      <c r="U24" s="13"/>
      <c r="V24" s="13"/>
      <c r="W24" s="13"/>
      <c r="X24" s="32"/>
      <c r="Y24" s="13"/>
      <c r="Z24" s="59"/>
      <c r="AA24" s="59"/>
      <c r="AB24" s="10"/>
    </row>
    <row r="25" spans="4:28" ht="18.75" customHeight="1">
      <c r="D25" s="31" t="s">
        <v>51</v>
      </c>
      <c r="N25" s="307"/>
      <c r="O25" s="36"/>
      <c r="P25" s="309" t="s">
        <v>17</v>
      </c>
      <c r="Q25" s="310">
        <f>IF(N25="","",IF(N25=V26,"C","D"))</f>
      </c>
      <c r="R25" s="306"/>
      <c r="T25" s="33" t="s">
        <v>18</v>
      </c>
      <c r="U25" s="13">
        <f>R26</f>
      </c>
      <c r="V25" s="32">
        <f>R14+R18-H14</f>
        <v>0.3138888888888889</v>
      </c>
      <c r="W25" s="13"/>
      <c r="X25" s="13"/>
      <c r="Y25" s="13"/>
      <c r="Z25" s="59"/>
      <c r="AA25" s="59"/>
      <c r="AB25" s="10"/>
    </row>
    <row r="26" spans="4:28" ht="23.25" customHeight="1">
      <c r="D26" s="304" t="s">
        <v>37</v>
      </c>
      <c r="N26" s="311">
        <f>Q25</f>
      </c>
      <c r="R26" s="91">
        <f>IF(R25="","",IF(R25=W26,"C","D"))</f>
      </c>
      <c r="U26" s="13"/>
      <c r="V26" s="23">
        <f>HOUR(V25)</f>
        <v>7</v>
      </c>
      <c r="W26" s="23">
        <f>MINUTE(V25)</f>
        <v>32</v>
      </c>
      <c r="X26" s="13"/>
      <c r="Y26" s="13"/>
      <c r="Z26" s="59"/>
      <c r="AA26" s="59"/>
      <c r="AB26" s="10"/>
    </row>
    <row r="27" spans="21:28" ht="14.25" customHeight="1" hidden="1">
      <c r="U27" s="30"/>
      <c r="V27" s="30"/>
      <c r="W27" s="30"/>
      <c r="X27" s="30"/>
      <c r="Y27" s="30"/>
      <c r="Z27" s="59"/>
      <c r="AA27" s="59"/>
      <c r="AB27" s="10"/>
    </row>
    <row r="28" spans="21:28" ht="12.75" hidden="1">
      <c r="U28" s="30"/>
      <c r="V28" s="30"/>
      <c r="W28" s="63"/>
      <c r="X28" s="30"/>
      <c r="Y28" s="30"/>
      <c r="Z28" s="59"/>
      <c r="AA28" s="59"/>
      <c r="AB28" s="10"/>
    </row>
    <row r="29" spans="21:28" ht="12.75" hidden="1">
      <c r="U29" s="30"/>
      <c r="V29" s="30"/>
      <c r="W29" s="63"/>
      <c r="X29" s="30"/>
      <c r="Y29" s="30"/>
      <c r="Z29" s="59"/>
      <c r="AA29" s="59"/>
      <c r="AB29" s="10"/>
    </row>
    <row r="30" spans="21:28" ht="12.75" hidden="1">
      <c r="U30" s="30"/>
      <c r="V30" s="30"/>
      <c r="W30" s="63"/>
      <c r="X30" s="30"/>
      <c r="Y30" s="30"/>
      <c r="Z30" s="59"/>
      <c r="AA30" s="59"/>
      <c r="AB30" s="10"/>
    </row>
    <row r="31" spans="21:28" ht="12.75" hidden="1">
      <c r="U31" s="30"/>
      <c r="V31" s="30"/>
      <c r="W31" s="30"/>
      <c r="X31" s="30"/>
      <c r="Y31" s="30"/>
      <c r="Z31" s="59"/>
      <c r="AA31" s="59"/>
      <c r="AB31" s="10"/>
    </row>
    <row r="32" spans="21:28" ht="12.75" hidden="1">
      <c r="U32" s="30"/>
      <c r="V32" s="30"/>
      <c r="W32" s="30"/>
      <c r="X32" s="30"/>
      <c r="Y32" s="30"/>
      <c r="Z32" s="59"/>
      <c r="AA32" s="59"/>
      <c r="AB32" s="10"/>
    </row>
    <row r="33" spans="21:28" ht="12.75" hidden="1">
      <c r="U33" s="30"/>
      <c r="V33" s="30"/>
      <c r="W33" s="30"/>
      <c r="X33" s="30"/>
      <c r="Y33" s="30"/>
      <c r="Z33" s="59"/>
      <c r="AA33" s="59"/>
      <c r="AB33" s="10"/>
    </row>
    <row r="34" spans="18:28" ht="18" customHeight="1">
      <c r="R34" s="46"/>
      <c r="T34" s="46"/>
      <c r="U34" s="30"/>
      <c r="V34" s="30"/>
      <c r="W34" s="30"/>
      <c r="X34" s="30"/>
      <c r="Y34" s="30"/>
      <c r="Z34" s="59"/>
      <c r="AA34" s="59"/>
      <c r="AB34" s="10"/>
    </row>
    <row r="35" spans="21:28" ht="21" customHeight="1">
      <c r="U35" s="10"/>
      <c r="V35" s="13"/>
      <c r="W35" s="13"/>
      <c r="X35" s="13"/>
      <c r="Y35" s="13"/>
      <c r="Z35" s="59"/>
      <c r="AA35" s="59"/>
      <c r="AB35" s="10"/>
    </row>
    <row r="36" spans="21:27" s="112" customFormat="1" ht="19.5" customHeight="1">
      <c r="U36" s="157"/>
      <c r="V36" s="157"/>
      <c r="W36" s="157"/>
      <c r="X36" s="157"/>
      <c r="Y36" s="157"/>
      <c r="Z36" s="157"/>
      <c r="AA36" s="157"/>
    </row>
    <row r="37" spans="21:27" s="112" customFormat="1" ht="18.75" customHeight="1">
      <c r="U37" s="157"/>
      <c r="V37" s="157"/>
      <c r="W37" s="157"/>
      <c r="X37" s="157"/>
      <c r="Y37" s="157"/>
      <c r="Z37" s="157"/>
      <c r="AA37" s="157"/>
    </row>
    <row r="38" spans="3:25" s="112" customFormat="1" ht="13.5" customHeight="1">
      <c r="C38" s="353"/>
      <c r="D38" s="353"/>
      <c r="U38" s="157"/>
      <c r="V38" s="157"/>
      <c r="W38" s="157"/>
      <c r="X38" s="157"/>
      <c r="Y38" s="157"/>
    </row>
    <row r="39" spans="3:21" s="112" customFormat="1" ht="9.75" customHeight="1">
      <c r="C39" s="157"/>
      <c r="D39" s="157"/>
      <c r="F39" s="157"/>
      <c r="J39" s="157"/>
      <c r="K39" s="157"/>
      <c r="M39" s="157"/>
      <c r="N39" s="157"/>
      <c r="P39" s="157"/>
      <c r="T39" s="157"/>
      <c r="U39" s="157">
        <v>79</v>
      </c>
    </row>
    <row r="40" spans="3:20" s="112" customFormat="1" ht="16.5" customHeight="1">
      <c r="C40" s="135"/>
      <c r="E40" s="351"/>
      <c r="F40" s="351"/>
      <c r="G40" s="351"/>
      <c r="J40" s="135"/>
      <c r="M40" s="135"/>
      <c r="O40" s="351"/>
      <c r="P40" s="351"/>
      <c r="Q40" s="351"/>
      <c r="T40" s="135"/>
    </row>
    <row r="41" spans="3:21" s="112" customFormat="1" ht="12.75">
      <c r="C41" s="157"/>
      <c r="D41" s="157"/>
      <c r="F41" s="157"/>
      <c r="J41" s="157"/>
      <c r="K41" s="157"/>
      <c r="M41" s="157"/>
      <c r="N41" s="157"/>
      <c r="P41" s="157"/>
      <c r="T41" s="157"/>
      <c r="U41" s="157">
        <f>U39*0.01</f>
        <v>0.79</v>
      </c>
    </row>
    <row r="42" s="112" customFormat="1" ht="10.5" customHeight="1"/>
    <row r="43" s="112" customFormat="1" ht="11.25" customHeight="1"/>
    <row r="44" s="112" customFormat="1" ht="11.25" customHeight="1"/>
    <row r="45" s="112" customFormat="1" ht="13.5" customHeight="1"/>
    <row r="46" spans="3:21" s="112" customFormat="1" ht="12.75" hidden="1">
      <c r="C46" s="157"/>
      <c r="D46" s="157"/>
      <c r="F46" s="157"/>
      <c r="J46" s="157"/>
      <c r="K46" s="157"/>
      <c r="M46" s="157"/>
      <c r="N46" s="157"/>
      <c r="P46" s="157"/>
      <c r="Q46" s="158"/>
      <c r="R46" s="158"/>
      <c r="T46" s="157"/>
      <c r="U46" s="157">
        <v>53</v>
      </c>
    </row>
    <row r="47" spans="3:20" s="112" customFormat="1" ht="16.5" customHeight="1">
      <c r="C47" s="135"/>
      <c r="E47" s="351"/>
      <c r="F47" s="378"/>
      <c r="G47" s="378"/>
      <c r="J47" s="135"/>
      <c r="M47" s="135"/>
      <c r="O47" s="351"/>
      <c r="P47" s="351"/>
      <c r="Q47" s="351"/>
      <c r="R47" s="136"/>
      <c r="T47" s="135"/>
    </row>
    <row r="48" spans="3:21" s="112" customFormat="1" ht="12.75">
      <c r="C48" s="157"/>
      <c r="D48" s="157"/>
      <c r="F48" s="157"/>
      <c r="J48" s="157"/>
      <c r="K48" s="157"/>
      <c r="M48" s="157"/>
      <c r="N48" s="157"/>
      <c r="P48" s="157"/>
      <c r="R48" s="136"/>
      <c r="T48" s="157"/>
      <c r="U48" s="157">
        <f>U46*0.01</f>
        <v>0.53</v>
      </c>
    </row>
    <row r="49" s="112" customFormat="1" ht="10.5" customHeight="1"/>
    <row r="50" s="112" customFormat="1" ht="11.25" customHeight="1"/>
    <row r="51" s="112" customFormat="1" ht="10.5" customHeight="1"/>
    <row r="52" s="112" customFormat="1" ht="9.75" customHeight="1" hidden="1"/>
    <row r="53" spans="6:20" s="112" customFormat="1" ht="15" customHeight="1">
      <c r="F53" s="174"/>
      <c r="T53" s="157"/>
    </row>
    <row r="54" spans="11:21" s="112" customFormat="1" ht="12.75">
      <c r="K54" s="136"/>
      <c r="L54" s="136"/>
      <c r="M54" s="158"/>
      <c r="N54" s="158"/>
      <c r="O54" s="158"/>
      <c r="P54" s="383"/>
      <c r="Q54" s="383"/>
      <c r="R54" s="383"/>
      <c r="S54" s="158"/>
      <c r="T54" s="158"/>
      <c r="U54" s="136"/>
    </row>
    <row r="55" spans="3:22" s="112" customFormat="1" ht="12.75">
      <c r="C55" s="283" t="s">
        <v>39</v>
      </c>
      <c r="D55" s="284"/>
      <c r="E55" s="285"/>
      <c r="F55" s="283"/>
      <c r="H55" s="113"/>
      <c r="J55" s="285"/>
      <c r="K55" s="136"/>
      <c r="L55" s="136"/>
      <c r="M55" s="171"/>
      <c r="N55" s="158"/>
      <c r="O55" s="158"/>
      <c r="P55" s="149"/>
      <c r="Q55" s="158"/>
      <c r="R55" s="384"/>
      <c r="S55" s="381"/>
      <c r="T55" s="381"/>
      <c r="U55" s="158"/>
      <c r="V55" s="158"/>
    </row>
    <row r="56" spans="3:22" s="112" customFormat="1" ht="19.5" customHeight="1">
      <c r="C56" s="286"/>
      <c r="D56" s="249"/>
      <c r="E56" s="376"/>
      <c r="F56" s="376"/>
      <c r="G56" s="376"/>
      <c r="H56" s="249"/>
      <c r="I56" s="75"/>
      <c r="J56" s="286"/>
      <c r="K56" s="379"/>
      <c r="L56" s="379"/>
      <c r="M56" s="287"/>
      <c r="N56" s="288"/>
      <c r="O56" s="289"/>
      <c r="P56" s="158"/>
      <c r="Q56" s="158"/>
      <c r="R56" s="380"/>
      <c r="S56" s="381"/>
      <c r="T56" s="381"/>
      <c r="U56" s="158"/>
      <c r="V56" s="158"/>
    </row>
    <row r="57" spans="3:22" s="112" customFormat="1" ht="21.75" customHeight="1">
      <c r="C57" s="157"/>
      <c r="D57" s="290"/>
      <c r="E57" s="377"/>
      <c r="F57" s="377"/>
      <c r="H57" s="290"/>
      <c r="J57" s="157"/>
      <c r="L57" s="291"/>
      <c r="M57" s="291"/>
      <c r="N57" s="158"/>
      <c r="O57" s="158"/>
      <c r="P57" s="157"/>
      <c r="Q57" s="157"/>
      <c r="R57" s="157"/>
      <c r="S57" s="157"/>
      <c r="T57" s="157"/>
      <c r="U57" s="158"/>
      <c r="V57" s="158"/>
    </row>
    <row r="58" spans="4:22" s="112" customFormat="1" ht="6" customHeight="1">
      <c r="D58" s="157"/>
      <c r="H58" s="157"/>
      <c r="K58" s="291"/>
      <c r="L58" s="291"/>
      <c r="M58" s="291"/>
      <c r="N58" s="158"/>
      <c r="O58" s="158"/>
      <c r="P58" s="157"/>
      <c r="Q58" s="157"/>
      <c r="R58" s="267"/>
      <c r="S58" s="157"/>
      <c r="T58" s="157"/>
      <c r="U58" s="158"/>
      <c r="V58" s="158"/>
    </row>
    <row r="59" spans="3:22" s="112" customFormat="1" ht="18.75" customHeight="1">
      <c r="C59" s="292"/>
      <c r="D59" s="123"/>
      <c r="E59" s="37"/>
      <c r="F59" s="293"/>
      <c r="G59" s="38"/>
      <c r="H59" s="294"/>
      <c r="I59" s="375"/>
      <c r="J59" s="375"/>
      <c r="K59" s="295"/>
      <c r="L59" s="295"/>
      <c r="M59" s="295"/>
      <c r="N59" s="295"/>
      <c r="O59" s="158"/>
      <c r="Q59" s="250"/>
      <c r="R59" s="250"/>
      <c r="S59" s="250"/>
      <c r="T59" s="157"/>
      <c r="U59" s="158"/>
      <c r="V59" s="158"/>
    </row>
    <row r="60" spans="11:22" s="112" customFormat="1" ht="11.25" customHeight="1">
      <c r="K60" s="295"/>
      <c r="L60" s="295"/>
      <c r="M60" s="295"/>
      <c r="N60" s="295"/>
      <c r="O60" s="158"/>
      <c r="Q60" s="137"/>
      <c r="R60" s="137"/>
      <c r="S60" s="137"/>
      <c r="T60" s="296"/>
      <c r="U60" s="158"/>
      <c r="V60" s="158"/>
    </row>
    <row r="61" spans="6:22" s="112" customFormat="1" ht="1.5" customHeight="1">
      <c r="F61" s="157">
        <v>1</v>
      </c>
      <c r="K61" s="295"/>
      <c r="L61" s="295"/>
      <c r="M61" s="295"/>
      <c r="N61" s="295"/>
      <c r="O61" s="158"/>
      <c r="P61" s="157"/>
      <c r="Q61" s="157"/>
      <c r="R61" s="157"/>
      <c r="S61" s="157"/>
      <c r="T61" s="157"/>
      <c r="U61" s="158"/>
      <c r="V61" s="158"/>
    </row>
    <row r="62" spans="4:22" s="112" customFormat="1" ht="18.75" customHeight="1">
      <c r="D62" s="350"/>
      <c r="E62" s="350"/>
      <c r="F62" s="297"/>
      <c r="G62" s="350"/>
      <c r="H62" s="350"/>
      <c r="I62" s="350"/>
      <c r="J62" s="298"/>
      <c r="K62" s="295"/>
      <c r="L62" s="295"/>
      <c r="M62" s="295"/>
      <c r="N62" s="295"/>
      <c r="O62" s="158"/>
      <c r="P62" s="157"/>
      <c r="Q62" s="157"/>
      <c r="R62" s="157"/>
      <c r="S62" s="157"/>
      <c r="T62" s="157"/>
      <c r="U62" s="158"/>
      <c r="V62" s="158"/>
    </row>
    <row r="63" spans="4:22" s="112" customFormat="1" ht="8.25" customHeight="1">
      <c r="D63" s="157"/>
      <c r="E63" s="157"/>
      <c r="F63" s="157"/>
      <c r="G63" s="157"/>
      <c r="H63" s="157"/>
      <c r="K63" s="295"/>
      <c r="L63" s="295"/>
      <c r="M63" s="295"/>
      <c r="N63" s="295"/>
      <c r="O63" s="158"/>
      <c r="P63" s="157"/>
      <c r="Q63" s="157"/>
      <c r="R63" s="157"/>
      <c r="S63" s="157"/>
      <c r="T63" s="157"/>
      <c r="U63" s="158"/>
      <c r="V63" s="158"/>
    </row>
    <row r="64" spans="3:22" s="112" customFormat="1" ht="18.75" customHeight="1">
      <c r="C64" s="292"/>
      <c r="D64" s="103"/>
      <c r="E64" s="37"/>
      <c r="F64" s="299"/>
      <c r="G64" s="38"/>
      <c r="H64" s="103"/>
      <c r="I64" s="349"/>
      <c r="J64" s="349"/>
      <c r="K64" s="300"/>
      <c r="L64" s="301"/>
      <c r="M64" s="301"/>
      <c r="N64" s="301"/>
      <c r="O64" s="158"/>
      <c r="P64" s="157"/>
      <c r="Q64" s="157"/>
      <c r="R64" s="267"/>
      <c r="S64" s="157"/>
      <c r="T64" s="302"/>
      <c r="U64" s="158"/>
      <c r="V64" s="158"/>
    </row>
    <row r="65" spans="4:22" s="112" customFormat="1" ht="19.5" customHeight="1">
      <c r="D65" s="290"/>
      <c r="H65" s="290"/>
      <c r="K65" s="301"/>
      <c r="L65" s="301"/>
      <c r="M65" s="301"/>
      <c r="N65" s="301"/>
      <c r="O65" s="158"/>
      <c r="P65" s="158"/>
      <c r="Q65" s="158"/>
      <c r="R65" s="158"/>
      <c r="S65" s="158"/>
      <c r="T65" s="158"/>
      <c r="U65" s="158"/>
      <c r="V65" s="158"/>
    </row>
    <row r="66" spans="6:22" s="112" customFormat="1" ht="26.25" customHeight="1">
      <c r="F66" s="302"/>
      <c r="K66" s="301"/>
      <c r="L66" s="301"/>
      <c r="M66" s="301"/>
      <c r="N66" s="301"/>
      <c r="O66" s="136"/>
      <c r="P66" s="158"/>
      <c r="Q66" s="158"/>
      <c r="R66" s="259"/>
      <c r="S66" s="158"/>
      <c r="T66" s="259"/>
      <c r="U66" s="158"/>
      <c r="V66" s="158"/>
    </row>
    <row r="67" spans="11:21" s="112" customFormat="1" ht="12.75">
      <c r="K67" s="136"/>
      <c r="L67" s="136"/>
      <c r="M67" s="303"/>
      <c r="N67" s="136"/>
      <c r="O67" s="136"/>
      <c r="P67" s="136"/>
      <c r="Q67" s="136"/>
      <c r="R67" s="136"/>
      <c r="S67" s="136"/>
      <c r="T67" s="136"/>
      <c r="U67" s="136"/>
    </row>
    <row r="68" spans="11:21" s="112" customFormat="1" ht="12.75">
      <c r="K68" s="136"/>
      <c r="L68" s="136"/>
      <c r="M68" s="303"/>
      <c r="N68" s="136"/>
      <c r="O68" s="136"/>
      <c r="P68" s="136"/>
      <c r="Q68" s="136"/>
      <c r="R68" s="136"/>
      <c r="S68" s="136"/>
      <c r="T68" s="136"/>
      <c r="U68" s="136"/>
    </row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</sheetData>
  <mergeCells count="23">
    <mergeCell ref="K56:L56"/>
    <mergeCell ref="R56:T56"/>
    <mergeCell ref="H20:M20"/>
    <mergeCell ref="P54:R54"/>
    <mergeCell ref="O40:Q40"/>
    <mergeCell ref="R55:T55"/>
    <mergeCell ref="O47:Q47"/>
    <mergeCell ref="I64:J64"/>
    <mergeCell ref="G62:I62"/>
    <mergeCell ref="E40:G40"/>
    <mergeCell ref="I59:J59"/>
    <mergeCell ref="E56:G56"/>
    <mergeCell ref="E57:F57"/>
    <mergeCell ref="E47:G47"/>
    <mergeCell ref="D62:E62"/>
    <mergeCell ref="N18:P18"/>
    <mergeCell ref="C4:D4"/>
    <mergeCell ref="C38:D38"/>
    <mergeCell ref="C14:D14"/>
    <mergeCell ref="C16:D16"/>
    <mergeCell ref="M14:N14"/>
    <mergeCell ref="M16:N16"/>
    <mergeCell ref="E18:F18"/>
  </mergeCells>
  <conditionalFormatting sqref="N24">
    <cfRule type="cellIs" priority="1" dxfId="0" operator="equal" stopIfTrue="1">
      <formula>"Dobrze"</formula>
    </cfRule>
  </conditionalFormatting>
  <conditionalFormatting sqref="O21">
    <cfRule type="expression" priority="2" dxfId="3" stopIfTrue="1">
      <formula>AND(O21=Z21,O21&lt;&gt;"")</formula>
    </cfRule>
    <cfRule type="expression" priority="3" dxfId="4" stopIfTrue="1">
      <formula>AND(O21&lt;&gt;Z21,O21&lt;&gt;"")</formula>
    </cfRule>
  </conditionalFormatting>
  <conditionalFormatting sqref="O25">
    <cfRule type="expression" priority="4" dxfId="3" stopIfTrue="1">
      <formula>AND(O25=W26,O25&lt;&gt;"")</formula>
    </cfRule>
    <cfRule type="expression" priority="5" dxfId="4" stopIfTrue="1">
      <formula>AND(O25&lt;&gt;W26,O25&lt;&gt;"")</formula>
    </cfRule>
  </conditionalFormatting>
  <conditionalFormatting sqref="O23">
    <cfRule type="expression" priority="6" dxfId="3" stopIfTrue="1">
      <formula>AND(EXACT(O23,Z23),O23&lt;&gt;"")</formula>
    </cfRule>
    <cfRule type="expression" priority="7" dxfId="4" stopIfTrue="1">
      <formula>AND(NOT(EXACT(O23,Z23)),O23&lt;&gt;"")</formula>
    </cfRule>
  </conditionalFormatting>
  <conditionalFormatting sqref="Q21 Q23 R26">
    <cfRule type="cellIs" priority="8" dxfId="0" operator="equal" stopIfTrue="1">
      <formula>"C"</formula>
    </cfRule>
  </conditionalFormatting>
  <conditionalFormatting sqref="N21">
    <cfRule type="expression" priority="9" dxfId="5" stopIfTrue="1">
      <formula>AND(N21=N20,N21&lt;&gt;"")</formula>
    </cfRule>
    <cfRule type="expression" priority="10" dxfId="6" stopIfTrue="1">
      <formula>AND(N21&lt;&gt;N20,N21&lt;&gt;"")</formula>
    </cfRule>
  </conditionalFormatting>
  <conditionalFormatting sqref="R25">
    <cfRule type="expression" priority="11" dxfId="1" stopIfTrue="1">
      <formula>AND(R25=W26,R25&lt;&gt;"")</formula>
    </cfRule>
    <cfRule type="expression" priority="12" dxfId="6" stopIfTrue="1">
      <formula>AND(R25&lt;&gt;W26,R25&lt;&gt;"")</formula>
    </cfRule>
  </conditionalFormatting>
  <conditionalFormatting sqref="N23">
    <cfRule type="expression" priority="13" dxfId="1" stopIfTrue="1">
      <formula>$Q$23="C"</formula>
    </cfRule>
    <cfRule type="expression" priority="14" dxfId="6" stopIfTrue="1">
      <formula>AND(Q23&lt;&gt;Y23,N23&lt;&gt;"")</formula>
    </cfRule>
  </conditionalFormatting>
  <conditionalFormatting sqref="N26">
    <cfRule type="cellIs" priority="15" dxfId="7" operator="equal" stopIfTrue="1">
      <formula>"C"</formula>
    </cfRule>
  </conditionalFormatting>
  <conditionalFormatting sqref="N25">
    <cfRule type="expression" priority="16" dxfId="1" stopIfTrue="1">
      <formula>AND(N25=V26,N25&lt;&gt;"")</formula>
    </cfRule>
    <cfRule type="expression" priority="17" dxfId="6" stopIfTrue="1">
      <formula>AND(N25&lt;&gt;V26,N25&lt;&gt;"")</formula>
    </cfRule>
  </conditionalFormatting>
  <dataValidations count="6">
    <dataValidation type="whole" operator="greaterThan" allowBlank="1" showInputMessage="1" showErrorMessage="1" errorTitle="N A  D W O R C U" error="Wpisana odpowiedź musi być liczbą większą od zera !!!" sqref="O21">
      <formula1>0</formula1>
    </dataValidation>
    <dataValidation type="textLength" operator="lessThanOrEqual" allowBlank="1" showInputMessage="1" showErrorMessage="1" errorTitle="N A  D W O R C U" error="l" sqref="O23">
      <formula1>5</formula1>
    </dataValidation>
    <dataValidation type="time" allowBlank="1" showInputMessage="1" showErrorMessage="1" prompt="np.  17:30" errorTitle="UWAGA!" error="Wpisana wartość jest nieprawidłowa." sqref="N23">
      <formula1>0</formula1>
      <formula2>R20</formula2>
    </dataValidation>
    <dataValidation type="custom" operator="lessThan" allowBlank="1" showInputMessage="1" showErrorMessage="1" errorTitle="UWAGA!" error="Wpisana wartość jest nieprawidłowa." sqref="N21">
      <formula1>AND(ISNUMBER(N21),N21&gt;0,N21&lt;500,CELL("format",N21)="G",LEN(N21)&lt;4)</formula1>
    </dataValidation>
    <dataValidation type="custom" operator="lessThan" allowBlank="1" showInputMessage="1" showErrorMessage="1" errorTitle="UWAGA!" error="Wpisana wartość jest nieprawidłowa." sqref="N25">
      <formula1>AND(ISNUMBER(N25),N25&gt;0,N25&lt;25,CELL("format",N25)="G",LEN(N25)&lt;3)</formula1>
    </dataValidation>
    <dataValidation type="custom" operator="lessThan" allowBlank="1" showInputMessage="1" showErrorMessage="1" errorTitle="UWAGA!" error="Wpisana wartość jest nieprawidłowa." sqref="R25">
      <formula1>AND(ISNUMBER(R25),R25&gt;0,R25&lt;61,CELL("format",R25)="G",LEN(R25)&lt;3)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L30"/>
  <sheetViews>
    <sheetView showGridLines="0" showRowColHeaders="0" tabSelected="1" showOutlineSymbols="0" workbookViewId="0" topLeftCell="A1">
      <selection activeCell="L2" sqref="L2"/>
    </sheetView>
  </sheetViews>
  <sheetFormatPr defaultColWidth="9.00390625" defaultRowHeight="12.75"/>
  <sheetData>
    <row r="1" ht="12.75">
      <c r="A1" s="13"/>
    </row>
    <row r="5" ht="8.25" customHeight="1"/>
    <row r="6" ht="8.25" customHeight="1"/>
    <row r="8" ht="8.25" customHeight="1"/>
    <row r="13" spans="5:6" ht="20.25" customHeight="1">
      <c r="E13" s="385"/>
      <c r="F13" s="385"/>
    </row>
    <row r="14" spans="5:6" ht="14.25" customHeight="1">
      <c r="E14" s="42"/>
      <c r="F14" s="42"/>
    </row>
    <row r="15" ht="18.75" customHeight="1"/>
    <row r="19" spans="5:6" ht="20.25">
      <c r="E19" s="385"/>
      <c r="F19" s="385"/>
    </row>
    <row r="21" spans="6:12" ht="16.5" customHeight="1">
      <c r="F21" s="386" t="s">
        <v>49</v>
      </c>
      <c r="G21" s="387"/>
      <c r="H21" s="387"/>
      <c r="I21" s="387"/>
      <c r="J21" s="387"/>
      <c r="K21" s="387"/>
      <c r="L21" s="387"/>
    </row>
    <row r="22" spans="6:12" ht="12.75">
      <c r="F22" s="387"/>
      <c r="G22" s="387"/>
      <c r="H22" s="387"/>
      <c r="I22" s="387"/>
      <c r="J22" s="387"/>
      <c r="K22" s="387"/>
      <c r="L22" s="387"/>
    </row>
    <row r="23" spans="6:12" ht="14.25" customHeight="1">
      <c r="F23" s="388"/>
      <c r="G23" s="388"/>
      <c r="H23" s="388"/>
      <c r="I23" s="388"/>
      <c r="J23" s="388"/>
      <c r="K23" s="388"/>
      <c r="L23" s="388"/>
    </row>
    <row r="25" ht="26.25">
      <c r="F25" s="70" t="s">
        <v>48</v>
      </c>
    </row>
    <row r="27" ht="12.75">
      <c r="L27" s="47"/>
    </row>
    <row r="30" ht="12.75">
      <c r="A30" s="13">
        <v>0</v>
      </c>
    </row>
  </sheetData>
  <mergeCells count="3">
    <mergeCell ref="E13:F13"/>
    <mergeCell ref="E19:F19"/>
    <mergeCell ref="F21:L23"/>
  </mergeCells>
  <printOptions/>
  <pageMargins left="0.75" right="0.75" top="1" bottom="1" header="0.5" footer="0.5"/>
  <pageSetup horizontalDpi="300" verticalDpi="300" orientation="portrait" paperSize="9" scale="73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P24"/>
  <sheetViews>
    <sheetView showGridLines="0" showRowColHeaders="0" showOutlineSymbols="0" workbookViewId="0" topLeftCell="A1">
      <selection activeCell="C8" sqref="C8"/>
    </sheetView>
  </sheetViews>
  <sheetFormatPr defaultColWidth="9.00390625" defaultRowHeight="12.75"/>
  <cols>
    <col min="1" max="1" width="2.25390625" style="0" customWidth="1"/>
    <col min="2" max="2" width="4.25390625" style="0" customWidth="1"/>
    <col min="3" max="3" width="9.25390625" style="0" customWidth="1"/>
    <col min="4" max="4" width="3.00390625" style="0" customWidth="1"/>
    <col min="6" max="6" width="3.00390625" style="0" customWidth="1"/>
    <col min="8" max="8" width="3.25390625" style="0" customWidth="1"/>
    <col min="10" max="10" width="2.75390625" style="0" customWidth="1"/>
  </cols>
  <sheetData>
    <row r="1" spans="1:5" ht="39.75" customHeight="1">
      <c r="A1" s="13">
        <v>100</v>
      </c>
      <c r="B1" s="13">
        <v>200</v>
      </c>
      <c r="C1" s="13">
        <v>300</v>
      </c>
      <c r="D1" s="13">
        <v>400</v>
      </c>
      <c r="E1" s="13"/>
    </row>
    <row r="2" ht="44.25" customHeight="1"/>
    <row r="3" spans="2:15" ht="22.5" customHeight="1" thickBot="1">
      <c r="B3" s="71" t="s">
        <v>26</v>
      </c>
      <c r="C3" s="72" t="s">
        <v>46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2:15" ht="19.5" thickBot="1" thickTop="1">
      <c r="B4" s="71"/>
      <c r="C4" s="74"/>
      <c r="D4" s="12"/>
      <c r="E4" s="75"/>
      <c r="F4" s="12"/>
      <c r="G4" s="75"/>
      <c r="I4" s="75"/>
      <c r="K4" s="392"/>
      <c r="L4" s="392"/>
      <c r="M4" s="392"/>
      <c r="N4" s="239"/>
      <c r="O4" s="73"/>
    </row>
    <row r="5" spans="2:15" ht="5.25" customHeight="1" thickTop="1">
      <c r="B5" s="71"/>
      <c r="C5" s="50"/>
      <c r="D5" s="73"/>
      <c r="E5" s="75"/>
      <c r="F5" s="1"/>
      <c r="G5" s="75"/>
      <c r="H5" s="1"/>
      <c r="I5" s="75"/>
      <c r="J5" s="1"/>
      <c r="K5" s="75"/>
      <c r="L5" s="73"/>
      <c r="M5" s="73"/>
      <c r="N5" s="73"/>
      <c r="O5" s="73"/>
    </row>
    <row r="6" ht="15.75">
      <c r="C6" s="50" t="s">
        <v>53</v>
      </c>
    </row>
    <row r="7" ht="34.5" customHeight="1">
      <c r="C7" s="50"/>
    </row>
    <row r="8" spans="2:7" ht="21.75" customHeight="1">
      <c r="B8" s="71" t="s">
        <v>27</v>
      </c>
      <c r="C8" s="314"/>
      <c r="E8" s="76" t="s">
        <v>50</v>
      </c>
      <c r="F8" s="76"/>
      <c r="G8" s="76"/>
    </row>
    <row r="9" spans="5:7" ht="15">
      <c r="E9" s="316" t="s">
        <v>52</v>
      </c>
      <c r="F9" s="76" t="s">
        <v>28</v>
      </c>
      <c r="G9" s="76"/>
    </row>
    <row r="10" spans="3:16" ht="21.75" customHeight="1">
      <c r="C10" s="314"/>
      <c r="E10" s="317" t="s">
        <v>52</v>
      </c>
      <c r="F10" s="387" t="s">
        <v>54</v>
      </c>
      <c r="G10" s="387"/>
      <c r="H10" s="387"/>
      <c r="I10" s="387"/>
      <c r="J10" s="387"/>
      <c r="K10" s="387"/>
      <c r="L10" s="387"/>
      <c r="M10" s="387"/>
      <c r="N10" s="387"/>
      <c r="O10" s="387"/>
      <c r="P10" s="387"/>
    </row>
    <row r="11" spans="3:16" ht="12" customHeight="1">
      <c r="C11" s="77"/>
      <c r="E11" s="7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</row>
    <row r="12" ht="33.75" customHeight="1"/>
    <row r="13" spans="2:16" ht="30.75" customHeight="1">
      <c r="B13" s="71" t="s">
        <v>29</v>
      </c>
      <c r="C13" s="78" t="s">
        <v>30</v>
      </c>
      <c r="D13" s="387" t="s">
        <v>55</v>
      </c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</row>
    <row r="14" spans="3:16" ht="33" customHeight="1">
      <c r="C14" s="69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</row>
    <row r="15" spans="2:16" ht="30.75" customHeight="1">
      <c r="B15" s="71" t="s">
        <v>31</v>
      </c>
      <c r="C15" s="79" t="s">
        <v>32</v>
      </c>
      <c r="D15" s="387" t="s">
        <v>56</v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</row>
    <row r="16" spans="4:16" ht="16.5" customHeight="1"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</row>
    <row r="17" ht="33" customHeight="1"/>
    <row r="18" spans="2:15" ht="18">
      <c r="B18" s="71" t="s">
        <v>33</v>
      </c>
      <c r="C18" s="50" t="s">
        <v>57</v>
      </c>
      <c r="H18" s="76"/>
      <c r="I18" s="76"/>
      <c r="J18" s="76"/>
      <c r="K18" s="76"/>
      <c r="L18" s="76"/>
      <c r="M18" s="76"/>
      <c r="N18" s="76"/>
      <c r="O18" s="76"/>
    </row>
    <row r="19" spans="8:15" ht="34.5" customHeight="1">
      <c r="H19" s="76"/>
      <c r="I19" s="76"/>
      <c r="J19" s="76"/>
      <c r="K19" s="76"/>
      <c r="L19" s="76"/>
      <c r="M19" s="76"/>
      <c r="N19" s="76"/>
      <c r="O19" s="76"/>
    </row>
    <row r="20" spans="2:15" ht="18">
      <c r="B20" s="308" t="s">
        <v>40</v>
      </c>
      <c r="C20" s="391" t="s">
        <v>58</v>
      </c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</row>
    <row r="21" spans="3:15" ht="21" customHeight="1"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</row>
    <row r="22" spans="3:11" ht="15.75">
      <c r="C22" s="50" t="s">
        <v>41</v>
      </c>
      <c r="K22" s="315" t="s">
        <v>47</v>
      </c>
    </row>
    <row r="23" ht="34.5" customHeight="1"/>
    <row r="24" spans="2:12" ht="16.5" customHeight="1">
      <c r="B24" s="308" t="s">
        <v>42</v>
      </c>
      <c r="C24" s="50" t="s">
        <v>45</v>
      </c>
      <c r="H24" s="313" t="s">
        <v>44</v>
      </c>
      <c r="I24" s="389" t="s">
        <v>43</v>
      </c>
      <c r="J24" s="390"/>
      <c r="K24" s="390"/>
      <c r="L24" s="50" t="s">
        <v>59</v>
      </c>
    </row>
    <row r="25" ht="15" customHeight="1"/>
  </sheetData>
  <mergeCells count="6">
    <mergeCell ref="I24:K24"/>
    <mergeCell ref="C20:O21"/>
    <mergeCell ref="K4:M4"/>
    <mergeCell ref="D13:P14"/>
    <mergeCell ref="D15:P16"/>
    <mergeCell ref="F10:P11"/>
  </mergeCells>
  <conditionalFormatting sqref="C8">
    <cfRule type="expression" priority="1" dxfId="8" stopIfTrue="1">
      <formula>(C8/C9=IU8)</formula>
    </cfRule>
    <cfRule type="expression" priority="2" dxfId="9" stopIfTrue="1">
      <formula>AND((C8/C9&lt;&gt;IU8),C8&lt;&gt;"",C9&lt;&gt;"")</formula>
    </cfRule>
  </conditionalFormatting>
  <conditionalFormatting sqref="C10">
    <cfRule type="expression" priority="3" dxfId="8" stopIfTrue="1">
      <formula>(C10/C12=IU10)</formula>
    </cfRule>
    <cfRule type="expression" priority="4" dxfId="9" stopIfTrue="1">
      <formula>AND((C10/C12&lt;&gt;IU10),C10&lt;&gt;"",C12&lt;&gt;"")</formula>
    </cfRule>
  </conditionalFormatting>
  <conditionalFormatting sqref="G4 I5">
    <cfRule type="expression" priority="5" dxfId="8" stopIfTrue="1">
      <formula>(G4/E2=A4)</formula>
    </cfRule>
    <cfRule type="expression" priority="6" dxfId="6" stopIfTrue="1">
      <formula>AND((G4/E2&lt;&gt;A4),G4&lt;&gt;"",E2&lt;&gt;"")</formula>
    </cfRule>
  </conditionalFormatting>
  <conditionalFormatting sqref="I4 K5">
    <cfRule type="expression" priority="7" dxfId="10" stopIfTrue="1">
      <formula>(I4/I2=E4)</formula>
    </cfRule>
    <cfRule type="expression" priority="8" dxfId="11" stopIfTrue="1">
      <formula>AND((I4/I2&lt;&gt;E4),I4&lt;&gt;"",I2&lt;&gt;"")</formula>
    </cfRule>
  </conditionalFormatting>
  <conditionalFormatting sqref="E4 G5">
    <cfRule type="expression" priority="9" dxfId="8" stopIfTrue="1">
      <formula>(E4/C2=IU1)</formula>
    </cfRule>
    <cfRule type="expression" priority="10" dxfId="9" stopIfTrue="1">
      <formula>AND((E4/C2&lt;&gt;IU1),E4&lt;&gt;"",C2&lt;&gt;"")</formula>
    </cfRule>
  </conditionalFormatting>
  <conditionalFormatting sqref="C4 E5">
    <cfRule type="expression" priority="11" dxfId="8" stopIfTrue="1">
      <formula>(C4/A2=IS1)</formula>
    </cfRule>
    <cfRule type="expression" priority="12" dxfId="12" stopIfTrue="1">
      <formula>AND((C4/A2&lt;&gt;IS1),C4&lt;&gt;"",A2&lt;&gt;"")</formula>
    </cfRule>
  </conditionalFormatting>
  <dataValidations count="1">
    <dataValidation type="whole" allowBlank="1" showInputMessage="1" showErrorMessage="1" errorTitle="UWAGA!" error="Wpisana wartość jest nieprawidłowa." sqref="C8 C10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AA62"/>
  <sheetViews>
    <sheetView showGridLines="0" showRowColHeaders="0" showOutlineSymbols="0" workbookViewId="0" topLeftCell="A15">
      <selection activeCell="D20" sqref="D20"/>
    </sheetView>
  </sheetViews>
  <sheetFormatPr defaultColWidth="9.00390625" defaultRowHeight="12.75"/>
  <cols>
    <col min="1" max="1" width="4.75390625" style="14" customWidth="1"/>
    <col min="2" max="2" width="6.625" style="14" customWidth="1"/>
    <col min="3" max="3" width="6.75390625" style="15" customWidth="1"/>
    <col min="4" max="15" width="6.75390625" style="14" customWidth="1"/>
    <col min="16" max="16" width="7.00390625" style="182" customWidth="1"/>
    <col min="17" max="17" width="7.00390625" style="15" customWidth="1"/>
    <col min="18" max="20" width="9.25390625" style="14" bestFit="1" customWidth="1"/>
    <col min="21" max="28" width="9.125" style="14" customWidth="1"/>
    <col min="29" max="29" width="9.25390625" style="14" customWidth="1"/>
    <col min="30" max="16384" width="9.125" style="14" customWidth="1"/>
  </cols>
  <sheetData>
    <row r="1" spans="1:21" s="160" customFormat="1" ht="61.5" customHeight="1" hidden="1">
      <c r="A1" s="155"/>
      <c r="B1" s="112"/>
      <c r="C1" s="113"/>
      <c r="D1" s="112"/>
      <c r="E1" s="112"/>
      <c r="F1" s="112"/>
      <c r="G1" s="113"/>
      <c r="H1" s="112"/>
      <c r="I1" s="112"/>
      <c r="J1" s="112"/>
      <c r="K1" s="113"/>
      <c r="L1" s="112"/>
      <c r="M1" s="112"/>
      <c r="N1" s="112"/>
      <c r="O1" s="156"/>
      <c r="P1" s="157"/>
      <c r="Q1" s="157"/>
      <c r="R1" s="157"/>
      <c r="S1" s="157"/>
      <c r="T1" s="158"/>
      <c r="U1" s="159"/>
    </row>
    <row r="2" spans="1:21" ht="26.25" customHeight="1" hidden="1">
      <c r="A2" s="157"/>
      <c r="B2" s="112"/>
      <c r="C2" s="161"/>
      <c r="D2" s="136"/>
      <c r="E2" s="162"/>
      <c r="F2" s="136"/>
      <c r="G2" s="136"/>
      <c r="H2" s="136"/>
      <c r="I2" s="136"/>
      <c r="J2" s="136"/>
      <c r="K2" s="136"/>
      <c r="L2" s="136"/>
      <c r="M2" s="136"/>
      <c r="N2" s="136"/>
      <c r="O2" s="157"/>
      <c r="P2" s="156"/>
      <c r="Q2" s="156"/>
      <c r="R2" s="157"/>
      <c r="S2" s="157"/>
      <c r="T2" s="158"/>
      <c r="U2" s="163"/>
    </row>
    <row r="3" spans="1:21" ht="18" customHeight="1" hidden="1">
      <c r="A3" s="164"/>
      <c r="B3" s="165"/>
      <c r="C3" s="161"/>
      <c r="D3" s="136"/>
      <c r="E3" s="166"/>
      <c r="F3" s="136"/>
      <c r="G3" s="136"/>
      <c r="H3" s="136"/>
      <c r="I3" s="136"/>
      <c r="J3" s="136"/>
      <c r="K3" s="136"/>
      <c r="L3" s="136"/>
      <c r="M3" s="136"/>
      <c r="N3" s="136"/>
      <c r="O3" s="157"/>
      <c r="P3" s="156"/>
      <c r="Q3" s="156"/>
      <c r="R3" s="157"/>
      <c r="S3" s="157"/>
      <c r="T3" s="158"/>
      <c r="U3" s="163"/>
    </row>
    <row r="4" spans="1:21" ht="27" customHeight="1" hidden="1">
      <c r="A4" s="136"/>
      <c r="B4" s="393"/>
      <c r="C4" s="393"/>
      <c r="D4" s="393"/>
      <c r="E4" s="162"/>
      <c r="F4" s="136"/>
      <c r="G4" s="136"/>
      <c r="H4" s="136"/>
      <c r="I4" s="399"/>
      <c r="J4" s="399"/>
      <c r="K4" s="398"/>
      <c r="L4" s="398"/>
      <c r="M4" s="136"/>
      <c r="N4" s="136"/>
      <c r="O4" s="157"/>
      <c r="P4" s="168"/>
      <c r="Q4" s="156"/>
      <c r="R4" s="157"/>
      <c r="S4" s="157"/>
      <c r="T4" s="158"/>
      <c r="U4" s="163"/>
    </row>
    <row r="5" spans="1:21" ht="13.5" customHeight="1" hidden="1">
      <c r="A5" s="136"/>
      <c r="B5" s="394"/>
      <c r="C5" s="394"/>
      <c r="D5" s="394"/>
      <c r="E5" s="136"/>
      <c r="F5" s="136"/>
      <c r="G5" s="136"/>
      <c r="H5" s="136"/>
      <c r="I5" s="136"/>
      <c r="J5" s="165"/>
      <c r="K5" s="169"/>
      <c r="L5" s="169"/>
      <c r="M5" s="136"/>
      <c r="N5" s="136"/>
      <c r="O5" s="157"/>
      <c r="P5" s="168"/>
      <c r="Q5" s="156"/>
      <c r="R5" s="157"/>
      <c r="S5" s="157"/>
      <c r="T5" s="158"/>
      <c r="U5" s="163"/>
    </row>
    <row r="6" spans="1:21" ht="9.75" customHeight="1" hidden="1">
      <c r="A6" s="136"/>
      <c r="B6" s="136"/>
      <c r="C6" s="161"/>
      <c r="D6" s="157"/>
      <c r="E6" s="136"/>
      <c r="F6" s="136"/>
      <c r="G6" s="136"/>
      <c r="H6" s="136"/>
      <c r="I6" s="136"/>
      <c r="J6" s="165"/>
      <c r="K6" s="169"/>
      <c r="L6" s="169"/>
      <c r="M6" s="136"/>
      <c r="N6" s="136"/>
      <c r="O6" s="157"/>
      <c r="P6" s="168"/>
      <c r="Q6" s="156"/>
      <c r="R6" s="157"/>
      <c r="S6" s="157"/>
      <c r="T6" s="158"/>
      <c r="U6" s="163"/>
    </row>
    <row r="7" spans="1:21" ht="21" customHeight="1" hidden="1">
      <c r="A7" s="136"/>
      <c r="B7" s="136"/>
      <c r="C7" s="161"/>
      <c r="D7" s="136"/>
      <c r="E7" s="136"/>
      <c r="F7" s="136"/>
      <c r="G7" s="157"/>
      <c r="H7" s="170"/>
      <c r="I7" s="136"/>
      <c r="J7" s="136"/>
      <c r="K7" s="136"/>
      <c r="L7" s="136"/>
      <c r="M7" s="136"/>
      <c r="N7" s="136"/>
      <c r="O7" s="157"/>
      <c r="P7" s="171"/>
      <c r="Q7" s="171"/>
      <c r="R7" s="158"/>
      <c r="S7" s="158"/>
      <c r="T7" s="158"/>
      <c r="U7" s="163"/>
    </row>
    <row r="8" spans="1:21" ht="26.25" customHeight="1" hidden="1">
      <c r="A8" s="136"/>
      <c r="B8" s="136"/>
      <c r="C8" s="103"/>
      <c r="D8" s="172"/>
      <c r="E8" s="103"/>
      <c r="F8" s="172"/>
      <c r="G8" s="103"/>
      <c r="H8" s="397"/>
      <c r="I8" s="397"/>
      <c r="J8" s="165"/>
      <c r="K8" s="103"/>
      <c r="L8" s="173"/>
      <c r="M8" s="103"/>
      <c r="N8" s="172"/>
      <c r="O8" s="103"/>
      <c r="P8" s="397"/>
      <c r="Q8" s="397"/>
      <c r="R8" s="112"/>
      <c r="S8" s="112"/>
      <c r="T8" s="174"/>
      <c r="U8" s="175"/>
    </row>
    <row r="9" spans="1:21" ht="18" hidden="1">
      <c r="A9" s="136"/>
      <c r="B9" s="136"/>
      <c r="C9" s="156"/>
      <c r="D9" s="176"/>
      <c r="E9" s="177"/>
      <c r="F9" s="178"/>
      <c r="G9" s="136"/>
      <c r="H9" s="136"/>
      <c r="I9" s="136"/>
      <c r="J9" s="136"/>
      <c r="K9" s="157"/>
      <c r="L9" s="179"/>
      <c r="M9" s="136"/>
      <c r="N9" s="176"/>
      <c r="O9" s="136"/>
      <c r="P9" s="161"/>
      <c r="Q9" s="113"/>
      <c r="R9" s="112"/>
      <c r="S9" s="112"/>
      <c r="T9" s="174"/>
      <c r="U9" s="175"/>
    </row>
    <row r="10" spans="1:21" ht="25.5" customHeight="1" hidden="1">
      <c r="A10" s="136"/>
      <c r="B10" s="136"/>
      <c r="C10" s="103"/>
      <c r="D10" s="172"/>
      <c r="E10" s="103"/>
      <c r="F10" s="172"/>
      <c r="G10" s="103"/>
      <c r="H10" s="397"/>
      <c r="I10" s="397"/>
      <c r="J10" s="165"/>
      <c r="K10" s="103"/>
      <c r="L10" s="173"/>
      <c r="M10" s="103"/>
      <c r="N10" s="172"/>
      <c r="O10" s="103"/>
      <c r="P10" s="397"/>
      <c r="Q10" s="397"/>
      <c r="R10" s="112"/>
      <c r="S10" s="112"/>
      <c r="T10" s="174"/>
      <c r="U10" s="175"/>
    </row>
    <row r="11" spans="1:21" ht="18" hidden="1">
      <c r="A11" s="136"/>
      <c r="B11" s="136"/>
      <c r="C11" s="161"/>
      <c r="D11" s="176"/>
      <c r="E11" s="180"/>
      <c r="F11" s="178"/>
      <c r="G11" s="136"/>
      <c r="H11" s="136"/>
      <c r="I11" s="136"/>
      <c r="J11" s="136"/>
      <c r="K11" s="136"/>
      <c r="L11" s="179"/>
      <c r="M11" s="157"/>
      <c r="N11" s="176"/>
      <c r="O11" s="136"/>
      <c r="P11" s="161"/>
      <c r="Q11" s="113"/>
      <c r="R11" s="112"/>
      <c r="S11" s="112"/>
      <c r="T11" s="174"/>
      <c r="U11" s="175"/>
    </row>
    <row r="12" spans="1:21" ht="26.25" customHeight="1" hidden="1">
      <c r="A12" s="136"/>
      <c r="B12" s="136"/>
      <c r="C12" s="103"/>
      <c r="D12" s="172"/>
      <c r="E12" s="103"/>
      <c r="F12" s="172"/>
      <c r="G12" s="103"/>
      <c r="H12" s="397"/>
      <c r="I12" s="397"/>
      <c r="J12" s="165"/>
      <c r="K12" s="103"/>
      <c r="L12" s="173"/>
      <c r="M12" s="103"/>
      <c r="N12" s="172"/>
      <c r="O12" s="103"/>
      <c r="P12" s="397"/>
      <c r="Q12" s="397"/>
      <c r="R12" s="112"/>
      <c r="S12" s="112"/>
      <c r="T12" s="174"/>
      <c r="U12" s="175"/>
    </row>
    <row r="13" spans="14:21" ht="9.75" customHeight="1" hidden="1">
      <c r="N13" s="181"/>
      <c r="O13" s="181"/>
      <c r="T13" s="175"/>
      <c r="U13" s="175"/>
    </row>
    <row r="14" ht="9.75" customHeight="1" hidden="1"/>
    <row r="15" spans="1:16" ht="41.25" customHeight="1">
      <c r="A15" s="183" t="str">
        <f>IF(COUNTIF(E20:O34,"C")=12,"BRAWO!","Wpisz odpowiednie liczby w niebieskie kratki.")</f>
        <v>Wpisz odpowiednie liczby w niebieskie kratki.</v>
      </c>
      <c r="B15" s="393"/>
      <c r="C15" s="393"/>
      <c r="D15" s="393"/>
      <c r="P15" s="184"/>
    </row>
    <row r="16" spans="2:19" ht="17.25" customHeight="1" thickBot="1">
      <c r="B16" s="395"/>
      <c r="C16" s="395"/>
      <c r="D16" s="395"/>
      <c r="O16" s="185"/>
      <c r="P16" s="184"/>
      <c r="Q16" s="182"/>
      <c r="R16" s="185"/>
      <c r="S16" s="185"/>
    </row>
    <row r="17" spans="5:19" ht="25.5" customHeight="1" thickBot="1">
      <c r="E17" s="186"/>
      <c r="I17" s="404" t="s">
        <v>3</v>
      </c>
      <c r="J17" s="405" t="s">
        <v>2</v>
      </c>
      <c r="K17" s="403">
        <v>100</v>
      </c>
      <c r="L17" s="403"/>
      <c r="M17" s="187"/>
      <c r="O17" s="183"/>
      <c r="P17" s="188"/>
      <c r="Q17" s="189"/>
      <c r="R17" s="183"/>
      <c r="S17" s="183"/>
    </row>
    <row r="18" spans="11:19" ht="16.5" customHeight="1">
      <c r="K18" s="190"/>
      <c r="L18" s="190"/>
      <c r="M18" s="191"/>
      <c r="O18" s="183"/>
      <c r="P18" s="189"/>
      <c r="Q18" s="189"/>
      <c r="R18" s="183"/>
      <c r="S18" s="183"/>
    </row>
    <row r="19" spans="5:19" ht="28.5" customHeight="1">
      <c r="E19" s="192"/>
      <c r="O19" s="183"/>
      <c r="P19" s="189"/>
      <c r="Q19" s="189"/>
      <c r="R19" s="183"/>
      <c r="S19" s="183"/>
    </row>
    <row r="20" spans="3:19" ht="20.25" customHeight="1">
      <c r="C20" s="85" t="s">
        <v>1</v>
      </c>
      <c r="D20" s="92"/>
      <c r="E20" s="312">
        <f>IF(D20="","",IF(D20=Q20,"C","D"))</f>
      </c>
      <c r="G20" s="85" t="s">
        <v>60</v>
      </c>
      <c r="H20" s="193">
        <f>Q21</f>
        <v>26</v>
      </c>
      <c r="I20" s="194"/>
      <c r="K20" s="85" t="s">
        <v>1</v>
      </c>
      <c r="L20" s="92"/>
      <c r="M20" s="312">
        <f>IF(L20="","",IF(L20=Q22,"C","D"))</f>
      </c>
      <c r="O20" s="183"/>
      <c r="P20" s="189">
        <v>26</v>
      </c>
      <c r="Q20" s="189">
        <v>39</v>
      </c>
      <c r="R20" s="183">
        <f aca="true" t="shared" si="0" ref="R20:R25">SUM(P20:Q20)</f>
        <v>65</v>
      </c>
      <c r="S20" s="183"/>
    </row>
    <row r="21" spans="4:19" ht="12.75">
      <c r="D21" s="195"/>
      <c r="O21" s="183"/>
      <c r="P21" s="189">
        <v>40</v>
      </c>
      <c r="Q21" s="189">
        <v>26</v>
      </c>
      <c r="R21" s="183">
        <f t="shared" si="0"/>
        <v>66</v>
      </c>
      <c r="S21" s="183"/>
    </row>
    <row r="22" spans="3:19" ht="12" customHeight="1">
      <c r="C22" s="196"/>
      <c r="O22" s="183"/>
      <c r="P22" s="189">
        <v>2</v>
      </c>
      <c r="Q22" s="189">
        <v>34</v>
      </c>
      <c r="R22" s="183">
        <f t="shared" si="0"/>
        <v>36</v>
      </c>
      <c r="S22" s="183"/>
    </row>
    <row r="23" spans="3:19" ht="20.25" customHeight="1">
      <c r="C23" s="197">
        <f>P20</f>
        <v>26</v>
      </c>
      <c r="D23" s="198"/>
      <c r="E23" s="92"/>
      <c r="F23" s="201">
        <f>IF(E23="","",IF(E23=R20,"C","D"))</f>
      </c>
      <c r="G23" s="92"/>
      <c r="H23" s="201">
        <f>IF(G23="","",IF(G23=R21,"C","D"))</f>
      </c>
      <c r="I23" s="197">
        <f>P21</f>
        <v>40</v>
      </c>
      <c r="K23" s="197">
        <f>P22</f>
        <v>2</v>
      </c>
      <c r="L23" s="198"/>
      <c r="M23" s="197">
        <f>R22</f>
        <v>36</v>
      </c>
      <c r="N23" s="198"/>
      <c r="O23" s="199"/>
      <c r="P23" s="189">
        <v>33</v>
      </c>
      <c r="Q23" s="189">
        <v>10</v>
      </c>
      <c r="R23" s="183">
        <f t="shared" si="0"/>
        <v>43</v>
      </c>
      <c r="S23" s="183"/>
    </row>
    <row r="24" spans="15:19" ht="12.75">
      <c r="O24" s="183"/>
      <c r="P24" s="189">
        <v>5</v>
      </c>
      <c r="Q24" s="189">
        <v>22</v>
      </c>
      <c r="R24" s="183">
        <f t="shared" si="0"/>
        <v>27</v>
      </c>
      <c r="S24" s="183"/>
    </row>
    <row r="25" spans="15:19" ht="11.25" customHeight="1">
      <c r="O25" s="183"/>
      <c r="P25" s="189">
        <v>8</v>
      </c>
      <c r="Q25" s="189">
        <v>12</v>
      </c>
      <c r="R25" s="183">
        <f t="shared" si="0"/>
        <v>20</v>
      </c>
      <c r="S25" s="183"/>
    </row>
    <row r="26" spans="3:19" ht="20.25" customHeight="1">
      <c r="C26" s="85" t="s">
        <v>60</v>
      </c>
      <c r="D26" s="193">
        <f>Q20</f>
        <v>39</v>
      </c>
      <c r="E26" s="200"/>
      <c r="F26" s="200"/>
      <c r="G26" s="85" t="s">
        <v>1</v>
      </c>
      <c r="H26" s="92"/>
      <c r="I26" s="201">
        <f>IF(H26="","",IF(H26=Q21,"C","D"))</f>
      </c>
      <c r="J26" s="200"/>
      <c r="K26" s="85" t="s">
        <v>60</v>
      </c>
      <c r="L26" s="92"/>
      <c r="M26" s="201">
        <f>IF(L26="","",IF(L26=Q22,"C","D"))</f>
      </c>
      <c r="N26" s="200"/>
      <c r="O26" s="202"/>
      <c r="P26" s="203"/>
      <c r="Q26" s="203"/>
      <c r="R26" s="202"/>
      <c r="S26" s="202"/>
    </row>
    <row r="27" spans="5:19" ht="12.75" customHeight="1">
      <c r="E27" s="200"/>
      <c r="F27" s="200"/>
      <c r="I27" s="200"/>
      <c r="J27" s="200"/>
      <c r="L27" s="204"/>
      <c r="M27" s="200"/>
      <c r="N27" s="200"/>
      <c r="O27" s="202"/>
      <c r="P27" s="203"/>
      <c r="Q27" s="203"/>
      <c r="R27" s="202"/>
      <c r="S27" s="202"/>
    </row>
    <row r="28" spans="4:19" ht="20.25" customHeight="1">
      <c r="D28" s="85" t="s">
        <v>60</v>
      </c>
      <c r="E28" s="92"/>
      <c r="F28" s="312">
        <f>IF(E28="","",IF(E28=Q23,"C","D"))</f>
      </c>
      <c r="H28" s="85" t="s">
        <v>1</v>
      </c>
      <c r="I28" s="92"/>
      <c r="J28" s="312">
        <f>IF(I28="","",IF(I28=Q24,"C","D"))</f>
      </c>
      <c r="L28" s="85" t="s">
        <v>60</v>
      </c>
      <c r="M28" s="103">
        <f>$Q$25</f>
        <v>12</v>
      </c>
      <c r="O28" s="202"/>
      <c r="P28" s="203"/>
      <c r="Q28" s="203"/>
      <c r="R28" s="202"/>
      <c r="S28" s="202"/>
    </row>
    <row r="29" spans="15:19" ht="11.25" customHeight="1">
      <c r="O29" s="202"/>
      <c r="P29" s="203"/>
      <c r="Q29" s="203"/>
      <c r="R29" s="202"/>
      <c r="S29" s="202"/>
    </row>
    <row r="30" ht="12.75"/>
    <row r="31" spans="4:15" ht="20.25" customHeight="1">
      <c r="D31" s="197">
        <f>$R$23</f>
        <v>43</v>
      </c>
      <c r="F31" s="92"/>
      <c r="G31" s="312">
        <f>IF(F31="","",IF(F31=P23,"C","D"))</f>
      </c>
      <c r="H31" s="197">
        <f>$P$24</f>
        <v>5</v>
      </c>
      <c r="J31" s="92"/>
      <c r="K31" s="312">
        <f>IF(J31="","",IF(J31=R24,"C","D"))</f>
      </c>
      <c r="L31" s="197">
        <f>$R$25</f>
        <v>20</v>
      </c>
      <c r="N31" s="92"/>
      <c r="O31" s="201">
        <f>IF(N31="","",IF(N31=P25,"C","D"))</f>
      </c>
    </row>
    <row r="32" spans="3:15" ht="12.75" customHeight="1">
      <c r="C32" s="205"/>
      <c r="D32" s="198"/>
      <c r="F32" s="198"/>
      <c r="G32" s="198"/>
      <c r="H32" s="198"/>
      <c r="I32" s="198"/>
      <c r="K32" s="198"/>
      <c r="L32" s="198"/>
      <c r="N32" s="206"/>
      <c r="O32" s="198"/>
    </row>
    <row r="33" ht="11.25" customHeight="1"/>
    <row r="34" spans="4:15" ht="20.25" customHeight="1">
      <c r="D34" s="85" t="s">
        <v>1</v>
      </c>
      <c r="E34" s="207">
        <f>$Q$23</f>
        <v>10</v>
      </c>
      <c r="F34" s="200"/>
      <c r="G34" s="200"/>
      <c r="H34" s="85" t="s">
        <v>60</v>
      </c>
      <c r="I34" s="207">
        <f>$Q$24</f>
        <v>22</v>
      </c>
      <c r="J34" s="200"/>
      <c r="K34" s="200"/>
      <c r="L34" s="85" t="s">
        <v>1</v>
      </c>
      <c r="M34" s="92"/>
      <c r="N34" s="201">
        <f>IF(M34="","",IF(M34=Q25,"C","D"))</f>
      </c>
      <c r="O34" s="200"/>
    </row>
    <row r="35" spans="4:15" ht="15.75" customHeight="1">
      <c r="D35" s="204"/>
      <c r="E35" s="208"/>
      <c r="F35" s="200"/>
      <c r="G35" s="200"/>
      <c r="I35" s="208"/>
      <c r="J35" s="200"/>
      <c r="K35" s="200"/>
      <c r="L35" s="204"/>
      <c r="N35" s="200"/>
      <c r="O35" s="200"/>
    </row>
    <row r="36" spans="4:15" ht="19.5" customHeight="1">
      <c r="D36" s="204"/>
      <c r="E36" s="198"/>
      <c r="L36" s="204"/>
      <c r="M36" s="198"/>
      <c r="N36" s="209"/>
      <c r="O36" s="209"/>
    </row>
    <row r="37" spans="1:23" ht="71.25" customHeight="1">
      <c r="A37" s="112"/>
      <c r="B37" s="112"/>
      <c r="C37" s="1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210"/>
      <c r="Q37" s="210"/>
      <c r="R37" s="211"/>
      <c r="S37" s="211"/>
      <c r="T37" s="211"/>
      <c r="U37" s="211"/>
      <c r="V37" s="112"/>
      <c r="W37" s="112"/>
    </row>
    <row r="38" spans="1:23" ht="26.25" customHeight="1">
      <c r="A38" s="112"/>
      <c r="B38" s="393"/>
      <c r="C38" s="393"/>
      <c r="D38" s="393"/>
      <c r="E38" s="112"/>
      <c r="F38" s="112"/>
      <c r="G38" s="112"/>
      <c r="H38" s="112"/>
      <c r="I38" s="402"/>
      <c r="J38" s="402"/>
      <c r="K38" s="401"/>
      <c r="L38" s="401"/>
      <c r="M38" s="112"/>
      <c r="N38" s="112"/>
      <c r="O38" s="112"/>
      <c r="P38" s="210"/>
      <c r="Q38" s="156"/>
      <c r="R38" s="156"/>
      <c r="S38" s="157"/>
      <c r="T38" s="157"/>
      <c r="U38" s="157"/>
      <c r="V38" s="112"/>
      <c r="W38" s="112"/>
    </row>
    <row r="39" spans="1:23" ht="9.75" customHeight="1">
      <c r="A39" s="112"/>
      <c r="B39" s="396"/>
      <c r="C39" s="396"/>
      <c r="D39" s="39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210"/>
      <c r="Q39" s="156"/>
      <c r="R39" s="156"/>
      <c r="S39" s="157"/>
      <c r="T39" s="157"/>
      <c r="U39" s="157"/>
      <c r="V39" s="112"/>
      <c r="W39" s="112"/>
    </row>
    <row r="40" spans="1:23" ht="8.25" customHeight="1">
      <c r="A40" s="112"/>
      <c r="B40" s="112"/>
      <c r="C40" s="113"/>
      <c r="D40" s="112"/>
      <c r="E40" s="112"/>
      <c r="F40" s="112"/>
      <c r="G40" s="112"/>
      <c r="H40" s="112"/>
      <c r="I40" s="166"/>
      <c r="J40" s="112"/>
      <c r="K40" s="112"/>
      <c r="L40" s="112"/>
      <c r="M40" s="112"/>
      <c r="N40" s="112"/>
      <c r="O40" s="112"/>
      <c r="P40" s="210"/>
      <c r="Q40" s="156"/>
      <c r="R40" s="156"/>
      <c r="S40" s="157"/>
      <c r="T40" s="157"/>
      <c r="U40" s="157"/>
      <c r="V40" s="112"/>
      <c r="W40" s="112"/>
    </row>
    <row r="41" spans="1:23" ht="16.5" customHeight="1">
      <c r="A41" s="112"/>
      <c r="B41" s="112"/>
      <c r="C41" s="113"/>
      <c r="D41" s="157"/>
      <c r="E41" s="157"/>
      <c r="F41" s="112"/>
      <c r="G41" s="112"/>
      <c r="H41" s="112"/>
      <c r="I41" s="112"/>
      <c r="J41" s="112"/>
      <c r="K41" s="400"/>
      <c r="L41" s="400"/>
      <c r="M41" s="112"/>
      <c r="N41" s="112"/>
      <c r="O41" s="112"/>
      <c r="P41" s="210"/>
      <c r="Q41" s="156"/>
      <c r="R41" s="157"/>
      <c r="S41" s="157"/>
      <c r="T41" s="157"/>
      <c r="U41" s="157"/>
      <c r="V41" s="112"/>
      <c r="W41" s="112"/>
    </row>
    <row r="42" spans="1:23" ht="12.75" customHeight="1">
      <c r="A42" s="112"/>
      <c r="B42" s="112"/>
      <c r="C42" s="113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210"/>
      <c r="Q42" s="156"/>
      <c r="R42" s="157"/>
      <c r="S42" s="157"/>
      <c r="T42" s="157"/>
      <c r="U42" s="157"/>
      <c r="V42" s="112"/>
      <c r="W42" s="112"/>
    </row>
    <row r="43" spans="1:23" ht="30" customHeight="1">
      <c r="A43" s="112"/>
      <c r="B43" s="112"/>
      <c r="C43" s="213"/>
      <c r="D43" s="103"/>
      <c r="E43" s="103"/>
      <c r="F43" s="103"/>
      <c r="G43" s="112"/>
      <c r="H43" s="112"/>
      <c r="I43" s="112"/>
      <c r="J43" s="213"/>
      <c r="K43" s="103"/>
      <c r="L43" s="103"/>
      <c r="M43" s="103"/>
      <c r="N43" s="157"/>
      <c r="O43" s="157"/>
      <c r="P43" s="210"/>
      <c r="Q43" s="156"/>
      <c r="R43" s="157"/>
      <c r="S43" s="157"/>
      <c r="T43" s="157"/>
      <c r="U43" s="157"/>
      <c r="V43" s="112"/>
      <c r="W43" s="112"/>
    </row>
    <row r="44" spans="1:23" ht="30" customHeight="1">
      <c r="A44" s="112"/>
      <c r="B44" s="112"/>
      <c r="C44" s="103"/>
      <c r="D44" s="103"/>
      <c r="E44" s="103"/>
      <c r="F44" s="103"/>
      <c r="G44" s="157"/>
      <c r="H44" s="214"/>
      <c r="I44" s="112"/>
      <c r="J44" s="103"/>
      <c r="K44" s="103"/>
      <c r="L44" s="103"/>
      <c r="M44" s="103"/>
      <c r="N44" s="157"/>
      <c r="O44" s="157"/>
      <c r="P44" s="210"/>
      <c r="Q44" s="157"/>
      <c r="R44" s="157"/>
      <c r="S44" s="157"/>
      <c r="T44" s="157"/>
      <c r="U44" s="157"/>
      <c r="V44" s="112"/>
      <c r="W44" s="112"/>
    </row>
    <row r="45" spans="1:23" ht="30" customHeight="1">
      <c r="A45" s="112"/>
      <c r="B45" s="112"/>
      <c r="C45" s="103"/>
      <c r="D45" s="103"/>
      <c r="E45" s="103"/>
      <c r="F45" s="103"/>
      <c r="G45" s="157"/>
      <c r="H45" s="215"/>
      <c r="I45" s="112"/>
      <c r="J45" s="103"/>
      <c r="K45" s="103"/>
      <c r="L45" s="103"/>
      <c r="M45" s="103"/>
      <c r="N45" s="157"/>
      <c r="O45" s="157"/>
      <c r="P45" s="210"/>
      <c r="Q45" s="157"/>
      <c r="R45" s="157"/>
      <c r="S45" s="157"/>
      <c r="T45" s="157"/>
      <c r="U45" s="157"/>
      <c r="V45" s="112"/>
      <c r="W45" s="112"/>
    </row>
    <row r="46" spans="1:23" ht="29.25" customHeight="1">
      <c r="A46" s="112"/>
      <c r="B46" s="112"/>
      <c r="C46" s="103"/>
      <c r="D46" s="103"/>
      <c r="E46" s="103"/>
      <c r="F46" s="103"/>
      <c r="G46" s="157"/>
      <c r="H46" s="216"/>
      <c r="I46" s="112"/>
      <c r="J46" s="103"/>
      <c r="K46" s="103"/>
      <c r="L46" s="103"/>
      <c r="M46" s="103"/>
      <c r="N46" s="157"/>
      <c r="O46" s="157"/>
      <c r="P46" s="210"/>
      <c r="Q46" s="157"/>
      <c r="R46" s="157"/>
      <c r="S46" s="157"/>
      <c r="T46" s="157"/>
      <c r="U46" s="157"/>
      <c r="V46" s="112"/>
      <c r="W46" s="112"/>
    </row>
    <row r="47" spans="1:23" ht="51.75" customHeight="1">
      <c r="A47" s="112"/>
      <c r="B47" s="112"/>
      <c r="C47" s="113"/>
      <c r="D47" s="409"/>
      <c r="E47" s="409"/>
      <c r="F47" s="217"/>
      <c r="G47" s="218"/>
      <c r="H47" s="112"/>
      <c r="I47" s="112"/>
      <c r="J47" s="157"/>
      <c r="K47" s="407"/>
      <c r="L47" s="407"/>
      <c r="M47" s="407"/>
      <c r="N47" s="408"/>
      <c r="O47" s="408"/>
      <c r="P47" s="156"/>
      <c r="Q47" s="156"/>
      <c r="R47" s="157"/>
      <c r="S47" s="157"/>
      <c r="T47" s="157"/>
      <c r="U47" s="158"/>
      <c r="V47" s="112"/>
      <c r="W47" s="112"/>
    </row>
    <row r="48" spans="1:23" ht="45.75" customHeight="1">
      <c r="A48" s="112"/>
      <c r="B48" s="112"/>
      <c r="C48" s="157"/>
      <c r="D48" s="112"/>
      <c r="E48" s="112"/>
      <c r="F48" s="112"/>
      <c r="G48" s="112"/>
      <c r="H48" s="112"/>
      <c r="I48" s="157"/>
      <c r="J48" s="112"/>
      <c r="K48" s="112"/>
      <c r="L48" s="112"/>
      <c r="M48" s="112"/>
      <c r="N48" s="219"/>
      <c r="O48" s="219"/>
      <c r="P48" s="161"/>
      <c r="Q48" s="171"/>
      <c r="R48" s="158"/>
      <c r="S48" s="158"/>
      <c r="T48" s="158"/>
      <c r="U48" s="158"/>
      <c r="V48" s="112"/>
      <c r="W48" s="112"/>
    </row>
    <row r="49" spans="1:23" ht="19.5" customHeight="1">
      <c r="A49" s="112"/>
      <c r="B49" s="112"/>
      <c r="C49" s="113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61"/>
      <c r="Q49" s="113"/>
      <c r="R49" s="112"/>
      <c r="S49" s="112"/>
      <c r="T49" s="112"/>
      <c r="U49" s="112"/>
      <c r="V49" s="112"/>
      <c r="W49" s="112"/>
    </row>
    <row r="50" spans="2:14" ht="30.75" customHeight="1">
      <c r="B50" s="220"/>
      <c r="C50" s="220"/>
      <c r="D50" s="220"/>
      <c r="E50" s="220"/>
      <c r="F50" s="220"/>
      <c r="G50" s="221"/>
      <c r="H50" s="220"/>
      <c r="I50" s="220"/>
      <c r="J50" s="220"/>
      <c r="K50" s="220"/>
      <c r="L50" s="220"/>
      <c r="M50" s="220"/>
      <c r="N50" s="220"/>
    </row>
    <row r="51" ht="15.75" customHeight="1"/>
    <row r="52" spans="1:27" ht="23.25" customHeight="1">
      <c r="A52" s="112"/>
      <c r="B52" s="393"/>
      <c r="C52" s="393"/>
      <c r="D52" s="393"/>
      <c r="E52" s="112"/>
      <c r="F52" s="112"/>
      <c r="G52" s="112"/>
      <c r="H52" s="157"/>
      <c r="I52" s="112"/>
      <c r="J52" s="112"/>
      <c r="K52" s="112"/>
      <c r="L52" s="112"/>
      <c r="M52" s="112"/>
      <c r="N52" s="112"/>
      <c r="O52" s="112"/>
      <c r="P52" s="161"/>
      <c r="Q52" s="113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6.5" customHeight="1">
      <c r="A53" s="112"/>
      <c r="B53" s="410"/>
      <c r="C53" s="410"/>
      <c r="D53" s="410"/>
      <c r="E53" s="112"/>
      <c r="F53" s="112"/>
      <c r="G53" s="112"/>
      <c r="H53" s="112"/>
      <c r="I53" s="112"/>
      <c r="J53" s="112"/>
      <c r="K53" s="112"/>
      <c r="L53" s="112"/>
      <c r="M53" s="112"/>
      <c r="N53" s="412"/>
      <c r="O53" s="412"/>
      <c r="P53" s="412"/>
      <c r="Q53" s="113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ht="72" customHeight="1">
      <c r="A54" s="112"/>
      <c r="B54" s="112"/>
      <c r="C54" s="411"/>
      <c r="D54" s="411"/>
      <c r="E54" s="411"/>
      <c r="F54" s="112"/>
      <c r="G54" s="222"/>
      <c r="H54" s="112"/>
      <c r="I54" s="112"/>
      <c r="J54" s="112"/>
      <c r="K54" s="112"/>
      <c r="L54" s="112"/>
      <c r="M54" s="223"/>
      <c r="N54" s="412"/>
      <c r="O54" s="412"/>
      <c r="P54" s="412"/>
      <c r="Q54" s="156"/>
      <c r="R54" s="157"/>
      <c r="S54" s="157"/>
      <c r="T54" s="157"/>
      <c r="U54" s="157"/>
      <c r="V54" s="211"/>
      <c r="W54" s="211"/>
      <c r="X54" s="112"/>
      <c r="Y54" s="112"/>
      <c r="Z54" s="112"/>
      <c r="AA54" s="112"/>
    </row>
    <row r="55" spans="1:27" ht="35.25" customHeight="1">
      <c r="A55" s="112"/>
      <c r="B55" s="112"/>
      <c r="C55" s="103"/>
      <c r="D55" s="103"/>
      <c r="E55" s="103"/>
      <c r="F55" s="112"/>
      <c r="G55" s="103"/>
      <c r="H55" s="223"/>
      <c r="I55" s="112"/>
      <c r="J55" s="112"/>
      <c r="K55" s="157"/>
      <c r="L55" s="103"/>
      <c r="M55" s="103"/>
      <c r="N55" s="103"/>
      <c r="O55" s="112"/>
      <c r="P55" s="156"/>
      <c r="Q55" s="156"/>
      <c r="R55" s="157"/>
      <c r="S55" s="156"/>
      <c r="T55" s="157"/>
      <c r="U55" s="157"/>
      <c r="V55" s="211"/>
      <c r="W55" s="211"/>
      <c r="X55" s="112"/>
      <c r="Y55" s="112"/>
      <c r="Z55" s="112"/>
      <c r="AA55" s="112"/>
    </row>
    <row r="56" spans="1:27" ht="35.25" customHeight="1">
      <c r="A56" s="112"/>
      <c r="B56" s="112"/>
      <c r="C56" s="103"/>
      <c r="D56" s="103"/>
      <c r="E56" s="103"/>
      <c r="F56" s="112"/>
      <c r="G56" s="103"/>
      <c r="H56" s="223"/>
      <c r="I56" s="112"/>
      <c r="J56" s="112"/>
      <c r="K56" s="223"/>
      <c r="L56" s="103"/>
      <c r="M56" s="103"/>
      <c r="N56" s="103"/>
      <c r="O56" s="223"/>
      <c r="P56" s="156"/>
      <c r="Q56" s="156"/>
      <c r="R56" s="156"/>
      <c r="S56" s="157"/>
      <c r="T56" s="157"/>
      <c r="U56" s="157"/>
      <c r="V56" s="211"/>
      <c r="W56" s="211"/>
      <c r="X56" s="112"/>
      <c r="Y56" s="112"/>
      <c r="Z56" s="112"/>
      <c r="AA56" s="112"/>
    </row>
    <row r="57" spans="1:27" ht="35.25" customHeight="1">
      <c r="A57" s="112"/>
      <c r="B57" s="112"/>
      <c r="C57" s="103"/>
      <c r="D57" s="103"/>
      <c r="E57" s="103"/>
      <c r="F57" s="112"/>
      <c r="G57" s="103"/>
      <c r="H57" s="223"/>
      <c r="I57" s="112"/>
      <c r="J57" s="112"/>
      <c r="K57" s="157"/>
      <c r="L57" s="103"/>
      <c r="M57" s="103"/>
      <c r="N57" s="103"/>
      <c r="O57" s="112"/>
      <c r="P57" s="156"/>
      <c r="Q57" s="156"/>
      <c r="R57" s="157"/>
      <c r="S57" s="157"/>
      <c r="T57" s="157"/>
      <c r="U57" s="157"/>
      <c r="V57" s="211"/>
      <c r="W57" s="211"/>
      <c r="X57" s="112"/>
      <c r="Y57" s="112"/>
      <c r="Z57" s="112"/>
      <c r="AA57" s="112"/>
    </row>
    <row r="58" spans="1:27" ht="35.25" customHeight="1">
      <c r="A58" s="112"/>
      <c r="B58" s="112"/>
      <c r="C58" s="113"/>
      <c r="D58" s="112"/>
      <c r="E58" s="112"/>
      <c r="F58" s="112"/>
      <c r="G58" s="103"/>
      <c r="H58" s="223"/>
      <c r="I58" s="112"/>
      <c r="J58" s="112"/>
      <c r="K58" s="112"/>
      <c r="L58" s="223"/>
      <c r="M58" s="223"/>
      <c r="N58" s="112"/>
      <c r="O58" s="112"/>
      <c r="P58" s="156"/>
      <c r="Q58" s="156"/>
      <c r="R58" s="156"/>
      <c r="S58" s="156"/>
      <c r="T58" s="157"/>
      <c r="U58" s="157"/>
      <c r="V58" s="211"/>
      <c r="W58" s="211"/>
      <c r="X58" s="112"/>
      <c r="Y58" s="112"/>
      <c r="Z58" s="112"/>
      <c r="AA58" s="112"/>
    </row>
    <row r="59" spans="1:27" ht="30" customHeight="1">
      <c r="A59" s="224"/>
      <c r="B59" s="103"/>
      <c r="C59" s="103"/>
      <c r="D59" s="103"/>
      <c r="E59" s="103"/>
      <c r="F59" s="112"/>
      <c r="G59" s="157"/>
      <c r="H59" s="157"/>
      <c r="I59" s="157"/>
      <c r="J59" s="406"/>
      <c r="K59" s="406"/>
      <c r="L59" s="112"/>
      <c r="M59" s="112"/>
      <c r="N59" s="112"/>
      <c r="O59" s="112"/>
      <c r="P59" s="156"/>
      <c r="Q59" s="210"/>
      <c r="R59" s="211"/>
      <c r="S59" s="211"/>
      <c r="T59" s="211"/>
      <c r="U59" s="211"/>
      <c r="V59" s="211"/>
      <c r="W59" s="211"/>
      <c r="X59" s="112"/>
      <c r="Y59" s="112"/>
      <c r="Z59" s="112"/>
      <c r="AA59" s="112"/>
    </row>
    <row r="60" spans="2:23" ht="27" customHeight="1">
      <c r="B60" s="225"/>
      <c r="C60" s="225"/>
      <c r="D60" s="225"/>
      <c r="E60" s="225"/>
      <c r="P60" s="189"/>
      <c r="Q60" s="203"/>
      <c r="R60" s="202"/>
      <c r="S60" s="202"/>
      <c r="T60" s="202"/>
      <c r="U60" s="202"/>
      <c r="V60" s="202"/>
      <c r="W60" s="202"/>
    </row>
    <row r="61" ht="12.75" customHeight="1">
      <c r="O61" s="226"/>
    </row>
    <row r="62" spans="14:15" ht="12.75" customHeight="1">
      <c r="N62" s="226"/>
      <c r="O62" s="227"/>
    </row>
    <row r="63" ht="12.75" customHeight="1"/>
    <row r="64" ht="12.75" customHeight="1"/>
    <row r="65" ht="12.75" customHeight="1"/>
    <row r="66" ht="12.75" customHeight="1"/>
    <row r="67" ht="12.75" customHeight="1"/>
  </sheetData>
  <mergeCells count="27">
    <mergeCell ref="J59:K59"/>
    <mergeCell ref="K47:M47"/>
    <mergeCell ref="N47:O47"/>
    <mergeCell ref="D47:E47"/>
    <mergeCell ref="B53:D53"/>
    <mergeCell ref="C54:E54"/>
    <mergeCell ref="N53:P54"/>
    <mergeCell ref="K41:L41"/>
    <mergeCell ref="K38:L38"/>
    <mergeCell ref="I38:J38"/>
    <mergeCell ref="K17:L17"/>
    <mergeCell ref="I17:J17"/>
    <mergeCell ref="P8:Q8"/>
    <mergeCell ref="P10:Q10"/>
    <mergeCell ref="P12:Q12"/>
    <mergeCell ref="B4:D4"/>
    <mergeCell ref="K4:L4"/>
    <mergeCell ref="I4:J4"/>
    <mergeCell ref="H8:I8"/>
    <mergeCell ref="H10:I10"/>
    <mergeCell ref="H12:I12"/>
    <mergeCell ref="B15:D15"/>
    <mergeCell ref="B38:D38"/>
    <mergeCell ref="B52:D52"/>
    <mergeCell ref="B5:D5"/>
    <mergeCell ref="B16:D16"/>
    <mergeCell ref="B39:D39"/>
  </mergeCells>
  <conditionalFormatting sqref="E35 I35">
    <cfRule type="cellIs" priority="1" dxfId="0" operator="equal" stopIfTrue="1">
      <formula>"Dobrze"</formula>
    </cfRule>
  </conditionalFormatting>
  <conditionalFormatting sqref="E20 F23 I26 H23 M20 M26 G31 F28 J28 K31 O31 N34 B60:E60">
    <cfRule type="cellIs" priority="2" dxfId="7" operator="equal" stopIfTrue="1">
      <formula>"C"</formula>
    </cfRule>
  </conditionalFormatting>
  <conditionalFormatting sqref="D20">
    <cfRule type="expression" priority="3" dxfId="1" stopIfTrue="1">
      <formula>AND(D20=Q20,D20&lt;&gt;"")</formula>
    </cfRule>
    <cfRule type="expression" priority="4" dxfId="2" stopIfTrue="1">
      <formula>AND(D20&lt;&gt;"",D20&lt;&gt;Q20)</formula>
    </cfRule>
  </conditionalFormatting>
  <conditionalFormatting sqref="E23">
    <cfRule type="expression" priority="5" dxfId="1" stopIfTrue="1">
      <formula>AND(E23=R20,E23&lt;&gt;"")</formula>
    </cfRule>
    <cfRule type="expression" priority="6" dxfId="2" stopIfTrue="1">
      <formula>AND(E23&lt;&gt;"",E23&lt;&gt;R20)</formula>
    </cfRule>
  </conditionalFormatting>
  <conditionalFormatting sqref="G23">
    <cfRule type="expression" priority="7" dxfId="1" stopIfTrue="1">
      <formula>AND(G23=R21,G23&lt;&gt;"")</formula>
    </cfRule>
    <cfRule type="expression" priority="8" dxfId="2" stopIfTrue="1">
      <formula>AND(G23&lt;&gt;"",G23&lt;&gt;R21)</formula>
    </cfRule>
  </conditionalFormatting>
  <conditionalFormatting sqref="H26">
    <cfRule type="expression" priority="9" dxfId="1" stopIfTrue="1">
      <formula>AND(H26=Q21,H26&lt;&gt;"")</formula>
    </cfRule>
    <cfRule type="expression" priority="10" dxfId="2" stopIfTrue="1">
      <formula>AND(H26&lt;&gt;"",H26&lt;&gt;Q21)</formula>
    </cfRule>
  </conditionalFormatting>
  <conditionalFormatting sqref="L20">
    <cfRule type="expression" priority="11" dxfId="1" stopIfTrue="1">
      <formula>AND(L20=Q22,L20&lt;&gt;"")</formula>
    </cfRule>
    <cfRule type="expression" priority="12" dxfId="2" stopIfTrue="1">
      <formula>AND(L20&lt;&gt;"",L20&lt;&gt;Q22)</formula>
    </cfRule>
  </conditionalFormatting>
  <conditionalFormatting sqref="L26">
    <cfRule type="expression" priority="13" dxfId="1" stopIfTrue="1">
      <formula>AND(L26=Q22,L26&lt;&gt;"")</formula>
    </cfRule>
    <cfRule type="expression" priority="14" dxfId="2" stopIfTrue="1">
      <formula>AND(L26&lt;&gt;"",L26&lt;&gt;Q22)</formula>
    </cfRule>
  </conditionalFormatting>
  <conditionalFormatting sqref="E28">
    <cfRule type="expression" priority="15" dxfId="1" stopIfTrue="1">
      <formula>AND(E28=$Q$23,E28&lt;&gt;"")</formula>
    </cfRule>
    <cfRule type="expression" priority="16" dxfId="2" stopIfTrue="1">
      <formula>AND(E28&lt;&gt;"",E28&lt;&gt;$Q$23)</formula>
    </cfRule>
  </conditionalFormatting>
  <conditionalFormatting sqref="F31">
    <cfRule type="expression" priority="17" dxfId="1" stopIfTrue="1">
      <formula>AND(F31=$P$23,F31&lt;&gt;"")</formula>
    </cfRule>
    <cfRule type="expression" priority="18" dxfId="2" stopIfTrue="1">
      <formula>AND(F31&lt;&gt;"",F31&lt;&gt;$P$23)</formula>
    </cfRule>
  </conditionalFormatting>
  <conditionalFormatting sqref="I28">
    <cfRule type="expression" priority="19" dxfId="1" stopIfTrue="1">
      <formula>AND(I28=$Q$24,I28&lt;&gt;"")</formula>
    </cfRule>
    <cfRule type="expression" priority="20" dxfId="2" stopIfTrue="1">
      <formula>AND(I28&lt;&gt;"",I28&lt;&gt;$Q$24)</formula>
    </cfRule>
  </conditionalFormatting>
  <conditionalFormatting sqref="J31">
    <cfRule type="expression" priority="21" dxfId="1" stopIfTrue="1">
      <formula>AND(J31=$R$24,J31&lt;&gt;"")</formula>
    </cfRule>
    <cfRule type="expression" priority="22" dxfId="2" stopIfTrue="1">
      <formula>AND(J31&lt;&gt;"",J31&lt;&gt;$R$24)</formula>
    </cfRule>
  </conditionalFormatting>
  <conditionalFormatting sqref="M34">
    <cfRule type="expression" priority="23" dxfId="1" stopIfTrue="1">
      <formula>AND(M34=$Q$25,M34&lt;&gt;"")</formula>
    </cfRule>
    <cfRule type="expression" priority="24" dxfId="2" stopIfTrue="1">
      <formula>AND(M34&lt;&gt;"",M34&lt;&gt;$Q$25)</formula>
    </cfRule>
  </conditionalFormatting>
  <conditionalFormatting sqref="N31">
    <cfRule type="expression" priority="25" dxfId="1" stopIfTrue="1">
      <formula>AND(N31=$P$25,N31&lt;&gt;"")</formula>
    </cfRule>
    <cfRule type="expression" priority="26" dxfId="2" stopIfTrue="1">
      <formula>AND(N31&lt;&gt;"",N31&lt;&gt;$P$25)</formula>
    </cfRule>
  </conditionalFormatting>
  <dataValidations count="1">
    <dataValidation type="custom" operator="lessThan" allowBlank="1" showInputMessage="1" showErrorMessage="1" errorTitle="UWAGA!" error="Wpisana wartość jest nieprawidłowa." sqref="D20 E23 E28 F31 G23 H26 I28 J31 N31 M34 L20 L26">
      <formula1>AND(ISNUMBER(D20),D20&gt;0,D20&lt;1000,CELL("format",D20)="G",LEN(D20)&lt;4)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W348"/>
  <sheetViews>
    <sheetView showGridLines="0" showRowColHeaders="0" showOutlineSymbols="0" workbookViewId="0" topLeftCell="A37">
      <selection activeCell="D45" sqref="D45"/>
    </sheetView>
  </sheetViews>
  <sheetFormatPr defaultColWidth="9.00390625" defaultRowHeight="12.75"/>
  <cols>
    <col min="1" max="1" width="4.75390625" style="14" customWidth="1"/>
    <col min="2" max="2" width="6.625" style="14" customWidth="1"/>
    <col min="3" max="3" width="6.75390625" style="15" customWidth="1"/>
    <col min="4" max="15" width="6.75390625" style="14" customWidth="1"/>
    <col min="16" max="16" width="7.00390625" style="182" customWidth="1"/>
    <col min="17" max="17" width="7.00390625" style="15" customWidth="1"/>
    <col min="18" max="20" width="9.25390625" style="14" bestFit="1" customWidth="1"/>
    <col min="21" max="28" width="9.125" style="14" customWidth="1"/>
    <col min="29" max="29" width="9.25390625" style="14" customWidth="1"/>
    <col min="30" max="16384" width="9.125" style="14" customWidth="1"/>
  </cols>
  <sheetData>
    <row r="1" spans="1:21" s="112" customFormat="1" ht="61.5" customHeight="1" hidden="1">
      <c r="A1" s="157"/>
      <c r="C1" s="113"/>
      <c r="G1" s="113"/>
      <c r="K1" s="113"/>
      <c r="O1" s="156"/>
      <c r="P1" s="157"/>
      <c r="Q1" s="157"/>
      <c r="R1" s="157"/>
      <c r="S1" s="157"/>
      <c r="T1" s="158"/>
      <c r="U1" s="158"/>
    </row>
    <row r="2" spans="1:21" s="112" customFormat="1" ht="26.25" customHeight="1" hidden="1">
      <c r="A2" s="157">
        <v>3</v>
      </c>
      <c r="C2" s="161"/>
      <c r="D2" s="136"/>
      <c r="E2" s="162"/>
      <c r="F2" s="136"/>
      <c r="G2" s="136"/>
      <c r="H2" s="136"/>
      <c r="I2" s="136"/>
      <c r="J2" s="136"/>
      <c r="K2" s="136"/>
      <c r="L2" s="136"/>
      <c r="M2" s="136"/>
      <c r="N2" s="136"/>
      <c r="O2" s="157"/>
      <c r="P2" s="156"/>
      <c r="Q2" s="156"/>
      <c r="R2" s="157"/>
      <c r="S2" s="157"/>
      <c r="T2" s="158"/>
      <c r="U2" s="158"/>
    </row>
    <row r="3" spans="1:21" s="112" customFormat="1" ht="18" customHeight="1" hidden="1">
      <c r="A3" s="164"/>
      <c r="B3" s="165"/>
      <c r="C3" s="161"/>
      <c r="D3" s="136"/>
      <c r="E3" s="166"/>
      <c r="F3" s="136"/>
      <c r="G3" s="136"/>
      <c r="H3" s="136"/>
      <c r="I3" s="136"/>
      <c r="J3" s="136"/>
      <c r="K3" s="136"/>
      <c r="L3" s="136"/>
      <c r="M3" s="136"/>
      <c r="N3" s="136"/>
      <c r="O3" s="157"/>
      <c r="P3" s="156"/>
      <c r="Q3" s="156"/>
      <c r="R3" s="157"/>
      <c r="S3" s="157"/>
      <c r="T3" s="158"/>
      <c r="U3" s="158"/>
    </row>
    <row r="4" spans="1:21" s="112" customFormat="1" ht="27" customHeight="1" hidden="1">
      <c r="A4" s="136"/>
      <c r="B4" s="393"/>
      <c r="C4" s="393"/>
      <c r="D4" s="393"/>
      <c r="E4" s="162"/>
      <c r="F4" s="136"/>
      <c r="G4" s="136"/>
      <c r="H4" s="136"/>
      <c r="I4" s="399"/>
      <c r="J4" s="399"/>
      <c r="K4" s="398"/>
      <c r="L4" s="398"/>
      <c r="M4" s="136"/>
      <c r="N4" s="136"/>
      <c r="O4" s="157"/>
      <c r="P4" s="168"/>
      <c r="Q4" s="156"/>
      <c r="R4" s="157"/>
      <c r="S4" s="157"/>
      <c r="T4" s="158"/>
      <c r="U4" s="158"/>
    </row>
    <row r="5" spans="1:21" s="112" customFormat="1" ht="13.5" customHeight="1" hidden="1">
      <c r="A5" s="136"/>
      <c r="B5" s="394"/>
      <c r="C5" s="394"/>
      <c r="D5" s="394"/>
      <c r="E5" s="136"/>
      <c r="F5" s="136"/>
      <c r="G5" s="136"/>
      <c r="H5" s="136"/>
      <c r="I5" s="136"/>
      <c r="J5" s="165"/>
      <c r="K5" s="169"/>
      <c r="L5" s="169"/>
      <c r="M5" s="136"/>
      <c r="N5" s="136"/>
      <c r="O5" s="157"/>
      <c r="P5" s="168"/>
      <c r="Q5" s="156"/>
      <c r="R5" s="157"/>
      <c r="S5" s="157"/>
      <c r="T5" s="158"/>
      <c r="U5" s="158"/>
    </row>
    <row r="6" spans="1:21" s="112" customFormat="1" ht="9.75" customHeight="1" hidden="1">
      <c r="A6" s="136"/>
      <c r="B6" s="136"/>
      <c r="C6" s="161"/>
      <c r="D6" s="157"/>
      <c r="E6" s="136"/>
      <c r="F6" s="136"/>
      <c r="G6" s="136"/>
      <c r="H6" s="136"/>
      <c r="I6" s="136"/>
      <c r="J6" s="165"/>
      <c r="K6" s="169"/>
      <c r="L6" s="169"/>
      <c r="M6" s="136"/>
      <c r="N6" s="136"/>
      <c r="O6" s="157"/>
      <c r="P6" s="168"/>
      <c r="Q6" s="156"/>
      <c r="R6" s="157"/>
      <c r="S6" s="157"/>
      <c r="T6" s="158"/>
      <c r="U6" s="158"/>
    </row>
    <row r="7" spans="1:21" s="112" customFormat="1" ht="21" customHeight="1" hidden="1">
      <c r="A7" s="136"/>
      <c r="B7" s="136"/>
      <c r="C7" s="161"/>
      <c r="D7" s="136"/>
      <c r="E7" s="136"/>
      <c r="F7" s="136"/>
      <c r="G7" s="157"/>
      <c r="H7" s="170"/>
      <c r="I7" s="136"/>
      <c r="J7" s="136"/>
      <c r="K7" s="136"/>
      <c r="L7" s="136"/>
      <c r="M7" s="136"/>
      <c r="N7" s="136"/>
      <c r="O7" s="157"/>
      <c r="P7" s="171"/>
      <c r="Q7" s="171"/>
      <c r="R7" s="158"/>
      <c r="S7" s="158"/>
      <c r="T7" s="158"/>
      <c r="U7" s="158"/>
    </row>
    <row r="8" spans="1:21" s="112" customFormat="1" ht="26.25" customHeight="1" hidden="1">
      <c r="A8" s="136"/>
      <c r="B8" s="136"/>
      <c r="C8" s="103"/>
      <c r="D8" s="172"/>
      <c r="E8" s="103"/>
      <c r="F8" s="172"/>
      <c r="G8" s="103"/>
      <c r="H8" s="397"/>
      <c r="I8" s="397"/>
      <c r="J8" s="165"/>
      <c r="K8" s="103"/>
      <c r="L8" s="173"/>
      <c r="M8" s="103"/>
      <c r="N8" s="172"/>
      <c r="O8" s="103"/>
      <c r="P8" s="397"/>
      <c r="Q8" s="397"/>
      <c r="T8" s="174"/>
      <c r="U8" s="174"/>
    </row>
    <row r="9" spans="1:21" s="112" customFormat="1" ht="18" hidden="1">
      <c r="A9" s="136"/>
      <c r="B9" s="136"/>
      <c r="C9" s="156"/>
      <c r="D9" s="176"/>
      <c r="E9" s="177"/>
      <c r="F9" s="178"/>
      <c r="G9" s="136"/>
      <c r="H9" s="136"/>
      <c r="I9" s="136"/>
      <c r="J9" s="136"/>
      <c r="K9" s="157"/>
      <c r="L9" s="179"/>
      <c r="M9" s="136"/>
      <c r="N9" s="176"/>
      <c r="O9" s="136"/>
      <c r="P9" s="161"/>
      <c r="Q9" s="113"/>
      <c r="T9" s="174"/>
      <c r="U9" s="174"/>
    </row>
    <row r="10" spans="1:21" s="112" customFormat="1" ht="25.5" customHeight="1" hidden="1">
      <c r="A10" s="136"/>
      <c r="B10" s="136"/>
      <c r="C10" s="103"/>
      <c r="D10" s="172"/>
      <c r="E10" s="103"/>
      <c r="F10" s="172"/>
      <c r="G10" s="103"/>
      <c r="H10" s="397"/>
      <c r="I10" s="397"/>
      <c r="J10" s="165"/>
      <c r="K10" s="103"/>
      <c r="L10" s="173"/>
      <c r="M10" s="103"/>
      <c r="N10" s="172"/>
      <c r="O10" s="103"/>
      <c r="P10" s="397"/>
      <c r="Q10" s="397"/>
      <c r="T10" s="174"/>
      <c r="U10" s="174"/>
    </row>
    <row r="11" spans="1:21" s="112" customFormat="1" ht="18" hidden="1">
      <c r="A11" s="136"/>
      <c r="B11" s="136"/>
      <c r="C11" s="161"/>
      <c r="D11" s="176"/>
      <c r="E11" s="180"/>
      <c r="F11" s="178"/>
      <c r="G11" s="136"/>
      <c r="H11" s="136"/>
      <c r="I11" s="136"/>
      <c r="J11" s="136"/>
      <c r="K11" s="136"/>
      <c r="L11" s="179"/>
      <c r="M11" s="157"/>
      <c r="N11" s="176"/>
      <c r="O11" s="136"/>
      <c r="P11" s="161"/>
      <c r="Q11" s="113"/>
      <c r="T11" s="174"/>
      <c r="U11" s="174"/>
    </row>
    <row r="12" spans="1:21" s="112" customFormat="1" ht="26.25" customHeight="1" hidden="1">
      <c r="A12" s="136"/>
      <c r="B12" s="136"/>
      <c r="C12" s="103"/>
      <c r="D12" s="172"/>
      <c r="E12" s="103"/>
      <c r="F12" s="172"/>
      <c r="G12" s="103"/>
      <c r="H12" s="397"/>
      <c r="I12" s="397"/>
      <c r="J12" s="165"/>
      <c r="K12" s="103"/>
      <c r="L12" s="173"/>
      <c r="M12" s="103"/>
      <c r="N12" s="172"/>
      <c r="O12" s="103"/>
      <c r="P12" s="397"/>
      <c r="Q12" s="397"/>
      <c r="T12" s="174"/>
      <c r="U12" s="174"/>
    </row>
    <row r="13" spans="3:21" s="112" customFormat="1" ht="19.5" customHeight="1" hidden="1">
      <c r="C13" s="113"/>
      <c r="N13" s="228"/>
      <c r="O13" s="228"/>
      <c r="P13" s="161"/>
      <c r="Q13" s="113"/>
      <c r="T13" s="174"/>
      <c r="U13" s="174"/>
    </row>
    <row r="14" spans="3:17" s="112" customFormat="1" ht="19.5" customHeight="1" hidden="1">
      <c r="C14" s="113"/>
      <c r="P14" s="161"/>
      <c r="Q14" s="113"/>
    </row>
    <row r="15" spans="1:17" s="112" customFormat="1" ht="41.25" customHeight="1" hidden="1">
      <c r="A15" s="157"/>
      <c r="B15" s="393"/>
      <c r="C15" s="393"/>
      <c r="D15" s="393"/>
      <c r="P15" s="229"/>
      <c r="Q15" s="113"/>
    </row>
    <row r="16" spans="2:19" s="112" customFormat="1" ht="17.25" customHeight="1" hidden="1">
      <c r="B16" s="396"/>
      <c r="C16" s="396"/>
      <c r="D16" s="396"/>
      <c r="O16" s="136"/>
      <c r="P16" s="229"/>
      <c r="Q16" s="161"/>
      <c r="R16" s="136"/>
      <c r="S16" s="136"/>
    </row>
    <row r="17" spans="3:19" s="112" customFormat="1" ht="25.5" customHeight="1" hidden="1">
      <c r="C17" s="113"/>
      <c r="E17" s="230"/>
      <c r="I17" s="399"/>
      <c r="J17" s="399"/>
      <c r="K17" s="401"/>
      <c r="L17" s="401"/>
      <c r="O17" s="157"/>
      <c r="P17" s="168"/>
      <c r="Q17" s="156"/>
      <c r="R17" s="157"/>
      <c r="S17" s="157"/>
    </row>
    <row r="18" spans="3:19" s="112" customFormat="1" ht="16.5" customHeight="1" hidden="1">
      <c r="C18" s="113"/>
      <c r="K18" s="212"/>
      <c r="L18" s="212"/>
      <c r="M18" s="148"/>
      <c r="O18" s="157"/>
      <c r="P18" s="156"/>
      <c r="Q18" s="156"/>
      <c r="R18" s="157"/>
      <c r="S18" s="157"/>
    </row>
    <row r="19" spans="3:19" s="112" customFormat="1" ht="28.5" customHeight="1" hidden="1">
      <c r="C19" s="113"/>
      <c r="E19" s="231"/>
      <c r="O19" s="157"/>
      <c r="P19" s="156"/>
      <c r="Q19" s="156"/>
      <c r="R19" s="157"/>
      <c r="S19" s="157"/>
    </row>
    <row r="20" spans="3:19" s="112" customFormat="1" ht="20.25" customHeight="1" hidden="1">
      <c r="C20" s="123"/>
      <c r="D20" s="103"/>
      <c r="E20" s="232"/>
      <c r="G20" s="233"/>
      <c r="H20" s="103"/>
      <c r="I20" s="234"/>
      <c r="K20" s="123"/>
      <c r="L20" s="103"/>
      <c r="M20" s="232"/>
      <c r="O20" s="157"/>
      <c r="P20" s="156"/>
      <c r="Q20" s="156"/>
      <c r="R20" s="157"/>
      <c r="S20" s="157"/>
    </row>
    <row r="21" spans="3:19" s="112" customFormat="1" ht="12.75" hidden="1">
      <c r="C21" s="113"/>
      <c r="D21" s="177"/>
      <c r="O21" s="157"/>
      <c r="P21" s="156"/>
      <c r="Q21" s="156"/>
      <c r="R21" s="157"/>
      <c r="S21" s="157"/>
    </row>
    <row r="22" spans="3:19" s="112" customFormat="1" ht="12" customHeight="1" hidden="1">
      <c r="C22" s="113"/>
      <c r="O22" s="157"/>
      <c r="P22" s="156"/>
      <c r="Q22" s="156"/>
      <c r="R22" s="157"/>
      <c r="S22" s="157"/>
    </row>
    <row r="23" spans="3:19" s="112" customFormat="1" ht="20.25" customHeight="1" hidden="1">
      <c r="C23" s="103"/>
      <c r="E23" s="103"/>
      <c r="F23" s="232"/>
      <c r="G23" s="103"/>
      <c r="H23" s="232"/>
      <c r="I23" s="103"/>
      <c r="K23" s="103"/>
      <c r="M23" s="103"/>
      <c r="O23" s="157"/>
      <c r="P23" s="156"/>
      <c r="Q23" s="156"/>
      <c r="R23" s="157"/>
      <c r="S23" s="157"/>
    </row>
    <row r="24" spans="3:19" s="112" customFormat="1" ht="12.75" hidden="1">
      <c r="C24" s="113"/>
      <c r="O24" s="157"/>
      <c r="P24" s="156"/>
      <c r="Q24" s="156"/>
      <c r="R24" s="157"/>
      <c r="S24" s="157"/>
    </row>
    <row r="25" spans="3:19" s="112" customFormat="1" ht="11.25" customHeight="1" hidden="1">
      <c r="C25" s="113"/>
      <c r="O25" s="157"/>
      <c r="P25" s="156"/>
      <c r="Q25" s="156"/>
      <c r="R25" s="157"/>
      <c r="S25" s="157"/>
    </row>
    <row r="26" spans="3:19" s="112" customFormat="1" ht="20.25" customHeight="1" hidden="1">
      <c r="C26" s="233"/>
      <c r="D26" s="103"/>
      <c r="E26" s="235"/>
      <c r="F26" s="235"/>
      <c r="G26" s="123"/>
      <c r="H26" s="103"/>
      <c r="I26" s="236"/>
      <c r="J26" s="235"/>
      <c r="K26" s="233"/>
      <c r="L26" s="103"/>
      <c r="M26" s="236"/>
      <c r="N26" s="235"/>
      <c r="O26" s="211"/>
      <c r="P26" s="210"/>
      <c r="Q26" s="210"/>
      <c r="R26" s="211"/>
      <c r="S26" s="211"/>
    </row>
    <row r="27" spans="3:19" s="112" customFormat="1" ht="12.75" customHeight="1" hidden="1">
      <c r="C27" s="113"/>
      <c r="E27" s="235"/>
      <c r="F27" s="235"/>
      <c r="I27" s="235"/>
      <c r="J27" s="235"/>
      <c r="L27" s="237"/>
      <c r="M27" s="235"/>
      <c r="N27" s="235"/>
      <c r="O27" s="211"/>
      <c r="P27" s="210"/>
      <c r="Q27" s="210"/>
      <c r="R27" s="211"/>
      <c r="S27" s="211"/>
    </row>
    <row r="28" spans="3:19" s="112" customFormat="1" ht="20.25" customHeight="1" hidden="1">
      <c r="C28" s="113"/>
      <c r="D28" s="233"/>
      <c r="E28" s="103"/>
      <c r="F28" s="232"/>
      <c r="H28" s="123"/>
      <c r="I28" s="103"/>
      <c r="J28" s="232"/>
      <c r="L28" s="233"/>
      <c r="M28" s="103"/>
      <c r="O28" s="211"/>
      <c r="P28" s="210"/>
      <c r="Q28" s="210"/>
      <c r="R28" s="211"/>
      <c r="S28" s="211"/>
    </row>
    <row r="29" spans="3:19" s="112" customFormat="1" ht="11.25" customHeight="1" hidden="1">
      <c r="C29" s="113"/>
      <c r="O29" s="211"/>
      <c r="P29" s="210"/>
      <c r="Q29" s="210"/>
      <c r="R29" s="211"/>
      <c r="S29" s="211"/>
    </row>
    <row r="30" spans="3:17" s="112" customFormat="1" ht="12.75" hidden="1">
      <c r="C30" s="113"/>
      <c r="P30" s="161"/>
      <c r="Q30" s="113"/>
    </row>
    <row r="31" spans="3:17" s="112" customFormat="1" ht="20.25" customHeight="1" hidden="1">
      <c r="C31" s="113"/>
      <c r="D31" s="103"/>
      <c r="F31" s="103"/>
      <c r="G31" s="232"/>
      <c r="H31" s="103"/>
      <c r="J31" s="103"/>
      <c r="K31" s="238"/>
      <c r="L31" s="103"/>
      <c r="N31" s="103"/>
      <c r="O31" s="232"/>
      <c r="P31" s="161"/>
      <c r="Q31" s="113"/>
    </row>
    <row r="32" spans="3:17" s="112" customFormat="1" ht="12.75" customHeight="1" hidden="1">
      <c r="C32" s="113"/>
      <c r="N32" s="239"/>
      <c r="P32" s="161"/>
      <c r="Q32" s="113"/>
    </row>
    <row r="33" spans="3:17" s="112" customFormat="1" ht="11.25" customHeight="1" hidden="1">
      <c r="C33" s="113"/>
      <c r="P33" s="161"/>
      <c r="Q33" s="113"/>
    </row>
    <row r="34" spans="3:17" s="112" customFormat="1" ht="20.25" customHeight="1" hidden="1">
      <c r="C34" s="113"/>
      <c r="D34" s="123"/>
      <c r="E34" s="103"/>
      <c r="F34" s="235"/>
      <c r="G34" s="235"/>
      <c r="H34" s="233"/>
      <c r="I34" s="103"/>
      <c r="J34" s="235"/>
      <c r="K34" s="235"/>
      <c r="L34" s="123"/>
      <c r="M34" s="103"/>
      <c r="N34" s="236"/>
      <c r="O34" s="235"/>
      <c r="P34" s="161"/>
      <c r="Q34" s="113"/>
    </row>
    <row r="35" spans="4:15" ht="15.75" customHeight="1" hidden="1">
      <c r="D35" s="204"/>
      <c r="E35" s="208"/>
      <c r="F35" s="200"/>
      <c r="G35" s="200"/>
      <c r="I35" s="208"/>
      <c r="J35" s="200"/>
      <c r="K35" s="200"/>
      <c r="L35" s="204"/>
      <c r="N35" s="200"/>
      <c r="O35" s="200"/>
    </row>
    <row r="36" spans="4:15" ht="19.5" customHeight="1" hidden="1">
      <c r="D36" s="204"/>
      <c r="E36" s="198"/>
      <c r="L36" s="204"/>
      <c r="M36" s="198"/>
      <c r="N36" s="209"/>
      <c r="O36" s="209"/>
    </row>
    <row r="37" spans="16:21" ht="113.25" customHeight="1" thickBot="1">
      <c r="P37" s="203"/>
      <c r="Q37" s="203"/>
      <c r="R37" s="202"/>
      <c r="S37" s="202"/>
      <c r="T37" s="202"/>
      <c r="U37" s="202"/>
    </row>
    <row r="38" spans="2:21" ht="26.25" customHeight="1" thickBot="1">
      <c r="B38" s="393"/>
      <c r="C38" s="393"/>
      <c r="D38" s="393"/>
      <c r="E38" s="160"/>
      <c r="F38" s="112"/>
      <c r="G38" s="112"/>
      <c r="H38" s="198"/>
      <c r="I38" s="414" t="s">
        <v>2</v>
      </c>
      <c r="J38" s="415"/>
      <c r="K38" s="403">
        <v>100</v>
      </c>
      <c r="L38" s="403"/>
      <c r="M38" s="187"/>
      <c r="N38" s="198"/>
      <c r="O38" s="198"/>
      <c r="P38" s="203"/>
      <c r="Q38" s="189">
        <f aca="true" t="shared" si="0" ref="Q38:R40">IF(E44=S44,1,"")</f>
      </c>
      <c r="R38" s="189">
        <f t="shared" si="0"/>
      </c>
      <c r="S38" s="183">
        <f>SUM(Q38:R38,P39:R40)</f>
        <v>0</v>
      </c>
      <c r="T38" s="183"/>
      <c r="U38" s="183"/>
    </row>
    <row r="39" spans="2:21" ht="9.75" customHeight="1">
      <c r="B39" s="395"/>
      <c r="C39" s="395"/>
      <c r="D39" s="395"/>
      <c r="G39" s="160"/>
      <c r="P39" s="203">
        <f>IF(D45=R45,1,"")</f>
      </c>
      <c r="Q39" s="189">
        <f t="shared" si="0"/>
      </c>
      <c r="R39" s="189">
        <f t="shared" si="0"/>
      </c>
      <c r="S39" s="183"/>
      <c r="T39" s="183"/>
      <c r="U39" s="183"/>
    </row>
    <row r="40" spans="9:21" ht="8.25" customHeight="1">
      <c r="I40" s="240"/>
      <c r="P40" s="203">
        <f>IF(D46=R46,1,"")</f>
      </c>
      <c r="Q40" s="189">
        <f t="shared" si="0"/>
      </c>
      <c r="R40" s="189">
        <f t="shared" si="0"/>
      </c>
      <c r="S40" s="183"/>
      <c r="T40" s="183"/>
      <c r="U40" s="183"/>
    </row>
    <row r="41" spans="3:21" ht="16.5" customHeight="1">
      <c r="C41" s="205"/>
      <c r="D41" s="183"/>
      <c r="E41" s="183"/>
      <c r="F41" s="198"/>
      <c r="G41" s="198"/>
      <c r="H41" s="198"/>
      <c r="I41" s="198"/>
      <c r="K41" s="413"/>
      <c r="L41" s="413"/>
      <c r="N41" s="198"/>
      <c r="O41" s="198"/>
      <c r="P41" s="203"/>
      <c r="Q41" s="189"/>
      <c r="R41" s="183"/>
      <c r="S41" s="183"/>
      <c r="T41" s="183"/>
      <c r="U41" s="183"/>
    </row>
    <row r="42" spans="10:21" ht="12.75" customHeight="1">
      <c r="J42" s="160"/>
      <c r="P42" s="189"/>
      <c r="Q42" s="189"/>
      <c r="R42" s="183"/>
      <c r="S42" s="183"/>
      <c r="T42" s="183"/>
      <c r="U42" s="183"/>
    </row>
    <row r="43" spans="3:21" ht="30" customHeight="1" thickBot="1">
      <c r="C43" s="241" t="s">
        <v>1</v>
      </c>
      <c r="D43" s="242">
        <f>R43</f>
        <v>8</v>
      </c>
      <c r="E43" s="243">
        <f>S43</f>
        <v>0</v>
      </c>
      <c r="F43" s="244">
        <f>T43</f>
        <v>24</v>
      </c>
      <c r="J43" s="245" t="s">
        <v>1</v>
      </c>
      <c r="K43" s="193">
        <f>R43</f>
        <v>8</v>
      </c>
      <c r="L43" s="145"/>
      <c r="M43" s="193">
        <f>T43</f>
        <v>24</v>
      </c>
      <c r="N43" s="183">
        <f>IF(L43=S43,1,"")</f>
        <v>1</v>
      </c>
      <c r="O43" s="183"/>
      <c r="P43" s="189"/>
      <c r="Q43" s="189"/>
      <c r="R43" s="183">
        <v>8</v>
      </c>
      <c r="S43" s="183">
        <v>0</v>
      </c>
      <c r="T43" s="183">
        <v>24</v>
      </c>
      <c r="U43" s="183"/>
    </row>
    <row r="44" spans="3:21" ht="30" customHeight="1" thickTop="1">
      <c r="C44" s="246">
        <f>Q44</f>
        <v>2</v>
      </c>
      <c r="D44" s="86">
        <f>R44</f>
        <v>10</v>
      </c>
      <c r="E44" s="130"/>
      <c r="F44" s="138"/>
      <c r="G44" s="183">
        <f>IF(OR(D44,E44,F44)&lt;&gt;"",1,"")</f>
        <v>1</v>
      </c>
      <c r="H44" s="253">
        <f>IF(OR(S38=8,P47=9),"J","")</f>
      </c>
      <c r="J44" s="146"/>
      <c r="K44" s="147"/>
      <c r="L44" s="87"/>
      <c r="M44" s="247">
        <f>T44</f>
        <v>26</v>
      </c>
      <c r="N44" s="183">
        <f>IF(L44=S44,1,"")</f>
      </c>
      <c r="O44" s="183">
        <f>IF(J44=Q44,1,"")</f>
      </c>
      <c r="P44" s="189">
        <f>IF(K44=R44,1,"")</f>
      </c>
      <c r="Q44" s="183">
        <v>2</v>
      </c>
      <c r="R44" s="183">
        <f>R43+Q44</f>
        <v>10</v>
      </c>
      <c r="S44" s="183">
        <f>S43+Q44</f>
        <v>2</v>
      </c>
      <c r="T44" s="183">
        <f>T43+Q44</f>
        <v>26</v>
      </c>
      <c r="U44" s="183"/>
    </row>
    <row r="45" spans="3:21" ht="30" customHeight="1">
      <c r="C45" s="248">
        <f>Q45</f>
        <v>32</v>
      </c>
      <c r="D45" s="143"/>
      <c r="E45" s="139"/>
      <c r="F45" s="140"/>
      <c r="G45" s="183" t="e">
        <f>IF(OR(D45,E45,F45)&lt;&gt;"",1,"")</f>
        <v>#VALUE!</v>
      </c>
      <c r="H45" s="253">
        <f>IF(OR(S38=8,P47=9),"J","")</f>
      </c>
      <c r="J45" s="150"/>
      <c r="K45" s="251">
        <f>R45</f>
        <v>40</v>
      </c>
      <c r="L45" s="151"/>
      <c r="M45" s="152"/>
      <c r="N45" s="183">
        <f>IF(L45=S45,1,"")</f>
      </c>
      <c r="O45" s="183">
        <f>IF(J45=Q45,1,"")</f>
      </c>
      <c r="P45" s="189">
        <f>IF(M45=T45,1,"")</f>
      </c>
      <c r="Q45" s="183">
        <v>32</v>
      </c>
      <c r="R45" s="183">
        <f>R43+Q45</f>
        <v>40</v>
      </c>
      <c r="S45" s="183">
        <f>S43+Q45</f>
        <v>32</v>
      </c>
      <c r="T45" s="183">
        <f>T43+Q45</f>
        <v>56</v>
      </c>
      <c r="U45" s="183"/>
    </row>
    <row r="46" spans="3:21" ht="29.25" customHeight="1">
      <c r="C46" s="252">
        <f>Q46</f>
        <v>30</v>
      </c>
      <c r="D46" s="144"/>
      <c r="E46" s="141"/>
      <c r="F46" s="142"/>
      <c r="G46" s="183" t="e">
        <f>IF(OR(D46,E46,F46)&lt;&gt;"",1,"")</f>
        <v>#VALUE!</v>
      </c>
      <c r="H46" s="253">
        <f>IF(OR(P47=9,S38=8),"J","")</f>
      </c>
      <c r="J46" s="254">
        <f>Q46</f>
        <v>30</v>
      </c>
      <c r="K46" s="153"/>
      <c r="L46" s="255">
        <f>S46</f>
        <v>30</v>
      </c>
      <c r="M46" s="154"/>
      <c r="N46" s="183">
        <f>IF(K46=R46,1,"")</f>
      </c>
      <c r="O46" s="183">
        <f>IF(M46=T46,1,"")</f>
      </c>
      <c r="P46" s="189"/>
      <c r="Q46" s="183">
        <v>30</v>
      </c>
      <c r="R46" s="183">
        <f>R43+Q46</f>
        <v>38</v>
      </c>
      <c r="S46" s="183">
        <f>S43+Q46</f>
        <v>30</v>
      </c>
      <c r="T46" s="183">
        <f>T43+Q46</f>
        <v>54</v>
      </c>
      <c r="U46" s="183"/>
    </row>
    <row r="47" spans="4:21" ht="51" customHeight="1">
      <c r="D47" s="418" t="str">
        <f>IF(OR(S38=8,P47=9),"BRAWO!","Uzupełnij tabelę.")</f>
        <v>Uzupełnij tabelę.</v>
      </c>
      <c r="E47" s="418"/>
      <c r="F47" s="256" t="s">
        <v>30</v>
      </c>
      <c r="G47" s="257"/>
      <c r="J47" s="183" t="e">
        <f>IF(OR(L43,J44:L44,L45:M45,J45,K46,M46)&lt;&gt;"",1,"")</f>
        <v>#VALUE!</v>
      </c>
      <c r="K47" s="416"/>
      <c r="L47" s="416"/>
      <c r="M47" s="416"/>
      <c r="N47" s="417"/>
      <c r="O47" s="417"/>
      <c r="P47" s="189">
        <f>SUM(N43:P46)</f>
        <v>1</v>
      </c>
      <c r="Q47" s="189"/>
      <c r="R47" s="183"/>
      <c r="S47" s="183"/>
      <c r="T47" s="183"/>
      <c r="U47" s="163"/>
    </row>
    <row r="48" spans="3:21" ht="45.75" customHeight="1">
      <c r="C48" s="183"/>
      <c r="I48" s="183"/>
      <c r="N48" s="227"/>
      <c r="O48" s="227"/>
      <c r="Q48" s="258"/>
      <c r="R48" s="163"/>
      <c r="S48" s="163"/>
      <c r="T48" s="163"/>
      <c r="U48" s="163"/>
    </row>
    <row r="49" ht="19.5" customHeight="1"/>
    <row r="50" spans="2:14" ht="30.75" customHeight="1">
      <c r="B50" s="220"/>
      <c r="C50" s="220"/>
      <c r="D50" s="220"/>
      <c r="E50" s="220"/>
      <c r="F50" s="220"/>
      <c r="G50" s="221" t="str">
        <f>IF(OR(COUNTIF(B55:H60,"C")=8,COUNTIF(K54:O58,"C")=5),"BRAWO!",IF(A2=4,"Sprawdź, czy kwadrat jest kwadratem magicznym.","Uzupełnij kwadrat tak, aby stał się kwadratem magicznym."))</f>
        <v>Uzupełnij kwadrat tak, aby stał się kwadratem magicznym.</v>
      </c>
      <c r="H50" s="220"/>
      <c r="I50" s="220"/>
      <c r="J50" s="220"/>
      <c r="K50" s="220"/>
      <c r="L50" s="220"/>
      <c r="M50" s="220"/>
      <c r="N50" s="220"/>
    </row>
    <row r="51" ht="15.75" customHeight="1"/>
    <row r="52" spans="2:17" s="112" customFormat="1" ht="23.25" customHeight="1">
      <c r="B52" s="393"/>
      <c r="C52" s="393"/>
      <c r="D52" s="393"/>
      <c r="H52" s="157"/>
      <c r="P52" s="161"/>
      <c r="Q52" s="113"/>
    </row>
    <row r="53" spans="2:17" s="112" customFormat="1" ht="16.5" customHeight="1">
      <c r="B53" s="410"/>
      <c r="C53" s="410"/>
      <c r="D53" s="410"/>
      <c r="N53" s="412"/>
      <c r="O53" s="412"/>
      <c r="P53" s="412"/>
      <c r="Q53" s="113"/>
    </row>
    <row r="54" spans="3:23" s="112" customFormat="1" ht="72" customHeight="1">
      <c r="C54" s="411"/>
      <c r="D54" s="411"/>
      <c r="E54" s="411"/>
      <c r="G54" s="222"/>
      <c r="M54" s="223"/>
      <c r="N54" s="412"/>
      <c r="O54" s="412"/>
      <c r="P54" s="412"/>
      <c r="Q54" s="156"/>
      <c r="R54" s="157"/>
      <c r="S54" s="157"/>
      <c r="T54" s="157"/>
      <c r="U54" s="157"/>
      <c r="V54" s="211"/>
      <c r="W54" s="211"/>
    </row>
    <row r="55" spans="3:23" s="112" customFormat="1" ht="35.25" customHeight="1">
      <c r="C55" s="103"/>
      <c r="D55" s="103"/>
      <c r="E55" s="103"/>
      <c r="G55" s="103"/>
      <c r="H55" s="223"/>
      <c r="K55" s="157"/>
      <c r="L55" s="103"/>
      <c r="M55" s="103"/>
      <c r="N55" s="103"/>
      <c r="P55" s="156"/>
      <c r="Q55" s="156"/>
      <c r="R55" s="157"/>
      <c r="S55" s="156"/>
      <c r="T55" s="157"/>
      <c r="U55" s="157"/>
      <c r="V55" s="211"/>
      <c r="W55" s="211"/>
    </row>
    <row r="56" spans="3:23" s="112" customFormat="1" ht="35.25" customHeight="1">
      <c r="C56" s="103"/>
      <c r="D56" s="103"/>
      <c r="E56" s="103"/>
      <c r="G56" s="103"/>
      <c r="H56" s="223"/>
      <c r="K56" s="223"/>
      <c r="L56" s="103"/>
      <c r="M56" s="103"/>
      <c r="N56" s="103"/>
      <c r="O56" s="223"/>
      <c r="P56" s="156"/>
      <c r="Q56" s="156"/>
      <c r="R56" s="156"/>
      <c r="S56" s="157"/>
      <c r="T56" s="157"/>
      <c r="U56" s="157"/>
      <c r="V56" s="211"/>
      <c r="W56" s="211"/>
    </row>
    <row r="57" spans="3:23" s="112" customFormat="1" ht="35.25" customHeight="1">
      <c r="C57" s="103"/>
      <c r="D57" s="103"/>
      <c r="E57" s="103"/>
      <c r="G57" s="103"/>
      <c r="H57" s="223"/>
      <c r="K57" s="157"/>
      <c r="L57" s="103"/>
      <c r="M57" s="103"/>
      <c r="N57" s="103"/>
      <c r="P57" s="156"/>
      <c r="Q57" s="156"/>
      <c r="R57" s="157"/>
      <c r="S57" s="157"/>
      <c r="T57" s="157"/>
      <c r="U57" s="157"/>
      <c r="V57" s="211"/>
      <c r="W57" s="211"/>
    </row>
    <row r="58" spans="3:23" s="112" customFormat="1" ht="35.25" customHeight="1">
      <c r="C58" s="113"/>
      <c r="G58" s="103"/>
      <c r="H58" s="223"/>
      <c r="L58" s="223"/>
      <c r="M58" s="223"/>
      <c r="P58" s="156"/>
      <c r="Q58" s="156"/>
      <c r="R58" s="156"/>
      <c r="S58" s="156"/>
      <c r="T58" s="157"/>
      <c r="U58" s="157"/>
      <c r="V58" s="211"/>
      <c r="W58" s="211"/>
    </row>
    <row r="59" spans="1:23" s="112" customFormat="1" ht="30" customHeight="1">
      <c r="A59" s="224"/>
      <c r="B59" s="103"/>
      <c r="C59" s="103"/>
      <c r="D59" s="103"/>
      <c r="E59" s="103"/>
      <c r="G59" s="157"/>
      <c r="H59" s="157"/>
      <c r="I59" s="157"/>
      <c r="J59" s="406"/>
      <c r="K59" s="406"/>
      <c r="P59" s="156"/>
      <c r="Q59" s="210"/>
      <c r="R59" s="211"/>
      <c r="S59" s="211"/>
      <c r="T59" s="211"/>
      <c r="U59" s="211"/>
      <c r="V59" s="211"/>
      <c r="W59" s="211"/>
    </row>
    <row r="60" spans="2:23" s="112" customFormat="1" ht="27" customHeight="1">
      <c r="B60" s="223"/>
      <c r="C60" s="223"/>
      <c r="D60" s="223"/>
      <c r="E60" s="223"/>
      <c r="P60" s="156"/>
      <c r="Q60" s="210"/>
      <c r="R60" s="211"/>
      <c r="S60" s="211"/>
      <c r="T60" s="211"/>
      <c r="U60" s="211"/>
      <c r="V60" s="211"/>
      <c r="W60" s="211"/>
    </row>
    <row r="61" spans="3:17" s="112" customFormat="1" ht="12.75" customHeight="1">
      <c r="C61" s="113"/>
      <c r="O61" s="259"/>
      <c r="P61" s="161"/>
      <c r="Q61" s="113"/>
    </row>
    <row r="62" spans="3:17" s="112" customFormat="1" ht="12.75" customHeight="1">
      <c r="C62" s="113"/>
      <c r="N62" s="259"/>
      <c r="O62" s="219"/>
      <c r="P62" s="161"/>
      <c r="Q62" s="113"/>
    </row>
    <row r="63" spans="3:17" s="112" customFormat="1" ht="12.75" customHeight="1">
      <c r="C63" s="113"/>
      <c r="P63" s="161"/>
      <c r="Q63" s="113"/>
    </row>
    <row r="64" spans="3:17" s="112" customFormat="1" ht="12.75" customHeight="1">
      <c r="C64" s="113"/>
      <c r="P64" s="161"/>
      <c r="Q64" s="113"/>
    </row>
    <row r="65" spans="3:17" s="112" customFormat="1" ht="12.75" customHeight="1">
      <c r="C65" s="113"/>
      <c r="P65" s="161"/>
      <c r="Q65" s="113"/>
    </row>
    <row r="66" spans="3:17" s="112" customFormat="1" ht="12.75" customHeight="1">
      <c r="C66" s="113"/>
      <c r="P66" s="161"/>
      <c r="Q66" s="113"/>
    </row>
    <row r="67" spans="3:17" s="112" customFormat="1" ht="12.75" customHeight="1">
      <c r="C67" s="113"/>
      <c r="P67" s="161"/>
      <c r="Q67" s="113"/>
    </row>
    <row r="68" spans="3:17" s="112" customFormat="1" ht="12.75">
      <c r="C68" s="113"/>
      <c r="P68" s="161"/>
      <c r="Q68" s="113"/>
    </row>
    <row r="69" spans="3:17" s="112" customFormat="1" ht="12.75">
      <c r="C69" s="113"/>
      <c r="P69" s="161"/>
      <c r="Q69" s="113"/>
    </row>
    <row r="70" spans="3:17" s="112" customFormat="1" ht="12.75">
      <c r="C70" s="113"/>
      <c r="P70" s="161"/>
      <c r="Q70" s="113"/>
    </row>
    <row r="71" spans="3:17" s="112" customFormat="1" ht="12.75">
      <c r="C71" s="113"/>
      <c r="P71" s="161"/>
      <c r="Q71" s="113"/>
    </row>
    <row r="72" spans="3:17" s="112" customFormat="1" ht="12.75">
      <c r="C72" s="113"/>
      <c r="P72" s="161"/>
      <c r="Q72" s="113"/>
    </row>
    <row r="73" spans="3:17" s="112" customFormat="1" ht="12.75">
      <c r="C73" s="113"/>
      <c r="P73" s="161"/>
      <c r="Q73" s="113"/>
    </row>
    <row r="74" spans="3:17" s="112" customFormat="1" ht="12.75">
      <c r="C74" s="113"/>
      <c r="P74" s="161"/>
      <c r="Q74" s="113"/>
    </row>
    <row r="75" spans="3:17" s="112" customFormat="1" ht="12.75">
      <c r="C75" s="113"/>
      <c r="P75" s="161"/>
      <c r="Q75" s="113"/>
    </row>
    <row r="76" spans="3:17" s="112" customFormat="1" ht="12.75">
      <c r="C76" s="113"/>
      <c r="P76" s="161"/>
      <c r="Q76" s="113"/>
    </row>
    <row r="77" spans="3:17" s="112" customFormat="1" ht="12.75">
      <c r="C77" s="113"/>
      <c r="P77" s="161"/>
      <c r="Q77" s="113"/>
    </row>
    <row r="78" spans="3:17" s="112" customFormat="1" ht="12.75">
      <c r="C78" s="113"/>
      <c r="P78" s="161"/>
      <c r="Q78" s="113"/>
    </row>
    <row r="79" spans="3:17" s="112" customFormat="1" ht="12.75">
      <c r="C79" s="113"/>
      <c r="P79" s="161"/>
      <c r="Q79" s="113"/>
    </row>
    <row r="80" spans="3:17" s="112" customFormat="1" ht="12.75">
      <c r="C80" s="113"/>
      <c r="P80" s="161"/>
      <c r="Q80" s="113"/>
    </row>
    <row r="81" spans="3:17" s="112" customFormat="1" ht="12.75">
      <c r="C81" s="113"/>
      <c r="P81" s="161"/>
      <c r="Q81" s="113"/>
    </row>
    <row r="82" spans="3:17" s="112" customFormat="1" ht="12.75">
      <c r="C82" s="113"/>
      <c r="P82" s="161"/>
      <c r="Q82" s="113"/>
    </row>
    <row r="83" spans="3:17" s="112" customFormat="1" ht="12.75">
      <c r="C83" s="113"/>
      <c r="P83" s="161"/>
      <c r="Q83" s="113"/>
    </row>
    <row r="84" spans="3:17" s="112" customFormat="1" ht="12.75">
      <c r="C84" s="113"/>
      <c r="P84" s="161"/>
      <c r="Q84" s="113"/>
    </row>
    <row r="85" spans="3:17" s="112" customFormat="1" ht="12.75">
      <c r="C85" s="113"/>
      <c r="P85" s="161"/>
      <c r="Q85" s="113"/>
    </row>
    <row r="86" spans="3:17" s="112" customFormat="1" ht="12.75">
      <c r="C86" s="113"/>
      <c r="P86" s="161"/>
      <c r="Q86" s="113"/>
    </row>
    <row r="87" spans="3:17" s="112" customFormat="1" ht="12.75">
      <c r="C87" s="113"/>
      <c r="P87" s="161"/>
      <c r="Q87" s="113"/>
    </row>
    <row r="88" spans="3:17" s="112" customFormat="1" ht="12.75">
      <c r="C88" s="113"/>
      <c r="P88" s="161"/>
      <c r="Q88" s="113"/>
    </row>
    <row r="89" spans="3:17" s="112" customFormat="1" ht="12.75">
      <c r="C89" s="113"/>
      <c r="P89" s="161"/>
      <c r="Q89" s="113"/>
    </row>
    <row r="90" spans="3:17" s="112" customFormat="1" ht="12.75">
      <c r="C90" s="113"/>
      <c r="P90" s="161"/>
      <c r="Q90" s="113"/>
    </row>
    <row r="91" spans="3:17" s="112" customFormat="1" ht="12.75">
      <c r="C91" s="113"/>
      <c r="P91" s="161"/>
      <c r="Q91" s="113"/>
    </row>
    <row r="92" spans="3:17" s="112" customFormat="1" ht="12.75">
      <c r="C92" s="113"/>
      <c r="P92" s="161"/>
      <c r="Q92" s="113"/>
    </row>
    <row r="93" spans="3:17" s="112" customFormat="1" ht="12.75">
      <c r="C93" s="113"/>
      <c r="P93" s="161"/>
      <c r="Q93" s="113"/>
    </row>
    <row r="94" spans="3:17" s="112" customFormat="1" ht="12.75">
      <c r="C94" s="113"/>
      <c r="P94" s="161"/>
      <c r="Q94" s="113"/>
    </row>
    <row r="95" spans="3:17" s="112" customFormat="1" ht="12.75">
      <c r="C95" s="113"/>
      <c r="P95" s="161"/>
      <c r="Q95" s="113"/>
    </row>
    <row r="96" spans="3:17" s="112" customFormat="1" ht="12.75">
      <c r="C96" s="113"/>
      <c r="P96" s="161"/>
      <c r="Q96" s="113"/>
    </row>
    <row r="97" spans="3:17" s="112" customFormat="1" ht="12.75">
      <c r="C97" s="113"/>
      <c r="P97" s="161"/>
      <c r="Q97" s="113"/>
    </row>
    <row r="98" spans="3:17" s="112" customFormat="1" ht="12.75">
      <c r="C98" s="113"/>
      <c r="P98" s="161"/>
      <c r="Q98" s="113"/>
    </row>
    <row r="99" spans="3:17" s="112" customFormat="1" ht="12.75">
      <c r="C99" s="113"/>
      <c r="P99" s="161"/>
      <c r="Q99" s="113"/>
    </row>
    <row r="100" spans="3:17" s="112" customFormat="1" ht="12.75">
      <c r="C100" s="113"/>
      <c r="P100" s="161"/>
      <c r="Q100" s="113"/>
    </row>
    <row r="101" spans="3:17" s="112" customFormat="1" ht="12.75">
      <c r="C101" s="113"/>
      <c r="P101" s="161"/>
      <c r="Q101" s="113"/>
    </row>
    <row r="102" spans="3:17" s="112" customFormat="1" ht="12.75">
      <c r="C102" s="113"/>
      <c r="P102" s="161"/>
      <c r="Q102" s="113"/>
    </row>
    <row r="103" spans="3:17" s="112" customFormat="1" ht="12.75">
      <c r="C103" s="113"/>
      <c r="P103" s="161"/>
      <c r="Q103" s="113"/>
    </row>
    <row r="104" spans="3:17" s="112" customFormat="1" ht="12.75">
      <c r="C104" s="113"/>
      <c r="P104" s="161"/>
      <c r="Q104" s="113"/>
    </row>
    <row r="105" spans="3:17" s="112" customFormat="1" ht="12.75">
      <c r="C105" s="113"/>
      <c r="P105" s="161"/>
      <c r="Q105" s="113"/>
    </row>
    <row r="106" spans="3:17" s="112" customFormat="1" ht="12.75">
      <c r="C106" s="113"/>
      <c r="P106" s="161"/>
      <c r="Q106" s="113"/>
    </row>
    <row r="107" spans="3:17" s="112" customFormat="1" ht="12.75">
      <c r="C107" s="113"/>
      <c r="P107" s="161"/>
      <c r="Q107" s="113"/>
    </row>
    <row r="108" spans="3:17" s="112" customFormat="1" ht="12.75">
      <c r="C108" s="113"/>
      <c r="P108" s="161"/>
      <c r="Q108" s="113"/>
    </row>
    <row r="109" spans="3:17" s="112" customFormat="1" ht="12.75">
      <c r="C109" s="113"/>
      <c r="P109" s="161"/>
      <c r="Q109" s="113"/>
    </row>
    <row r="110" spans="3:17" s="112" customFormat="1" ht="12.75">
      <c r="C110" s="113"/>
      <c r="P110" s="161"/>
      <c r="Q110" s="113"/>
    </row>
    <row r="111" spans="3:17" s="112" customFormat="1" ht="12.75">
      <c r="C111" s="113"/>
      <c r="P111" s="161"/>
      <c r="Q111" s="113"/>
    </row>
    <row r="112" spans="3:17" s="112" customFormat="1" ht="12.75">
      <c r="C112" s="113"/>
      <c r="P112" s="161"/>
      <c r="Q112" s="113"/>
    </row>
    <row r="113" spans="3:17" s="112" customFormat="1" ht="12.75">
      <c r="C113" s="113"/>
      <c r="P113" s="161"/>
      <c r="Q113" s="113"/>
    </row>
    <row r="114" spans="3:17" s="112" customFormat="1" ht="12.75">
      <c r="C114" s="113"/>
      <c r="P114" s="161"/>
      <c r="Q114" s="113"/>
    </row>
    <row r="115" spans="3:17" s="112" customFormat="1" ht="12.75">
      <c r="C115" s="113"/>
      <c r="P115" s="161"/>
      <c r="Q115" s="113"/>
    </row>
    <row r="116" spans="3:17" s="112" customFormat="1" ht="12.75">
      <c r="C116" s="113"/>
      <c r="P116" s="161"/>
      <c r="Q116" s="113"/>
    </row>
    <row r="117" spans="3:17" s="112" customFormat="1" ht="12.75">
      <c r="C117" s="113"/>
      <c r="P117" s="161"/>
      <c r="Q117" s="113"/>
    </row>
    <row r="118" spans="3:17" s="112" customFormat="1" ht="12.75">
      <c r="C118" s="113"/>
      <c r="P118" s="161"/>
      <c r="Q118" s="113"/>
    </row>
    <row r="119" spans="3:17" s="112" customFormat="1" ht="12.75">
      <c r="C119" s="113"/>
      <c r="P119" s="161"/>
      <c r="Q119" s="113"/>
    </row>
    <row r="120" spans="3:17" s="112" customFormat="1" ht="12.75">
      <c r="C120" s="113"/>
      <c r="P120" s="161"/>
      <c r="Q120" s="113"/>
    </row>
    <row r="121" spans="3:17" s="112" customFormat="1" ht="12.75">
      <c r="C121" s="113"/>
      <c r="P121" s="161"/>
      <c r="Q121" s="113"/>
    </row>
    <row r="122" spans="3:17" s="112" customFormat="1" ht="12.75">
      <c r="C122" s="113"/>
      <c r="P122" s="161"/>
      <c r="Q122" s="113"/>
    </row>
    <row r="123" spans="3:17" s="112" customFormat="1" ht="12.75">
      <c r="C123" s="113"/>
      <c r="P123" s="161"/>
      <c r="Q123" s="113"/>
    </row>
    <row r="124" spans="3:17" s="112" customFormat="1" ht="12.75">
      <c r="C124" s="113"/>
      <c r="P124" s="161"/>
      <c r="Q124" s="113"/>
    </row>
    <row r="125" spans="3:17" s="112" customFormat="1" ht="12.75">
      <c r="C125" s="113"/>
      <c r="P125" s="161"/>
      <c r="Q125" s="113"/>
    </row>
    <row r="126" spans="3:17" s="112" customFormat="1" ht="12.75">
      <c r="C126" s="113"/>
      <c r="P126" s="161"/>
      <c r="Q126" s="113"/>
    </row>
    <row r="127" spans="3:17" s="112" customFormat="1" ht="12.75">
      <c r="C127" s="113"/>
      <c r="P127" s="161"/>
      <c r="Q127" s="113"/>
    </row>
    <row r="128" spans="3:17" s="112" customFormat="1" ht="12.75">
      <c r="C128" s="113"/>
      <c r="P128" s="161"/>
      <c r="Q128" s="113"/>
    </row>
    <row r="129" spans="3:17" s="112" customFormat="1" ht="12.75">
      <c r="C129" s="113"/>
      <c r="P129" s="161"/>
      <c r="Q129" s="113"/>
    </row>
    <row r="130" spans="3:17" s="112" customFormat="1" ht="12.75">
      <c r="C130" s="113"/>
      <c r="P130" s="161"/>
      <c r="Q130" s="113"/>
    </row>
    <row r="131" spans="3:17" s="112" customFormat="1" ht="12.75">
      <c r="C131" s="113"/>
      <c r="P131" s="161"/>
      <c r="Q131" s="113"/>
    </row>
    <row r="132" spans="3:17" s="112" customFormat="1" ht="12.75">
      <c r="C132" s="113"/>
      <c r="P132" s="161"/>
      <c r="Q132" s="113"/>
    </row>
    <row r="133" spans="3:17" s="112" customFormat="1" ht="12.75">
      <c r="C133" s="113"/>
      <c r="P133" s="161"/>
      <c r="Q133" s="113"/>
    </row>
    <row r="134" spans="3:17" s="112" customFormat="1" ht="12.75">
      <c r="C134" s="113"/>
      <c r="P134" s="161"/>
      <c r="Q134" s="113"/>
    </row>
    <row r="135" spans="3:17" s="112" customFormat="1" ht="12.75">
      <c r="C135" s="113"/>
      <c r="P135" s="161"/>
      <c r="Q135" s="113"/>
    </row>
    <row r="136" spans="3:17" s="112" customFormat="1" ht="12.75">
      <c r="C136" s="113"/>
      <c r="P136" s="161"/>
      <c r="Q136" s="113"/>
    </row>
    <row r="137" spans="3:17" s="112" customFormat="1" ht="12.75">
      <c r="C137" s="113"/>
      <c r="P137" s="161"/>
      <c r="Q137" s="113"/>
    </row>
    <row r="138" spans="3:17" s="112" customFormat="1" ht="12.75">
      <c r="C138" s="113"/>
      <c r="P138" s="161"/>
      <c r="Q138" s="113"/>
    </row>
    <row r="139" spans="3:17" s="112" customFormat="1" ht="12.75">
      <c r="C139" s="113"/>
      <c r="P139" s="161"/>
      <c r="Q139" s="113"/>
    </row>
    <row r="140" spans="3:17" s="112" customFormat="1" ht="12.75">
      <c r="C140" s="113"/>
      <c r="P140" s="161"/>
      <c r="Q140" s="113"/>
    </row>
    <row r="141" spans="3:17" s="112" customFormat="1" ht="12.75">
      <c r="C141" s="113"/>
      <c r="P141" s="161"/>
      <c r="Q141" s="113"/>
    </row>
    <row r="142" spans="3:17" s="112" customFormat="1" ht="12.75">
      <c r="C142" s="113"/>
      <c r="P142" s="161"/>
      <c r="Q142" s="113"/>
    </row>
    <row r="143" spans="3:17" s="112" customFormat="1" ht="12.75">
      <c r="C143" s="113"/>
      <c r="P143" s="161"/>
      <c r="Q143" s="113"/>
    </row>
    <row r="144" spans="3:17" s="112" customFormat="1" ht="12.75">
      <c r="C144" s="113"/>
      <c r="P144" s="161"/>
      <c r="Q144" s="113"/>
    </row>
    <row r="145" spans="3:17" s="112" customFormat="1" ht="12.75">
      <c r="C145" s="113"/>
      <c r="P145" s="161"/>
      <c r="Q145" s="113"/>
    </row>
    <row r="146" spans="3:17" s="112" customFormat="1" ht="12.75">
      <c r="C146" s="113"/>
      <c r="P146" s="161"/>
      <c r="Q146" s="113"/>
    </row>
    <row r="147" spans="3:17" s="112" customFormat="1" ht="12.75">
      <c r="C147" s="113"/>
      <c r="P147" s="161"/>
      <c r="Q147" s="113"/>
    </row>
    <row r="148" spans="3:17" s="112" customFormat="1" ht="12.75">
      <c r="C148" s="113"/>
      <c r="P148" s="161"/>
      <c r="Q148" s="113"/>
    </row>
    <row r="149" spans="3:17" s="112" customFormat="1" ht="12.75">
      <c r="C149" s="113"/>
      <c r="P149" s="161"/>
      <c r="Q149" s="113"/>
    </row>
    <row r="150" spans="3:17" s="112" customFormat="1" ht="12.75">
      <c r="C150" s="113"/>
      <c r="P150" s="161"/>
      <c r="Q150" s="113"/>
    </row>
    <row r="151" spans="3:17" s="112" customFormat="1" ht="12.75">
      <c r="C151" s="113"/>
      <c r="P151" s="161"/>
      <c r="Q151" s="113"/>
    </row>
    <row r="152" spans="3:17" s="112" customFormat="1" ht="12.75">
      <c r="C152" s="113"/>
      <c r="P152" s="161"/>
      <c r="Q152" s="113"/>
    </row>
    <row r="153" spans="3:17" s="112" customFormat="1" ht="12.75">
      <c r="C153" s="113"/>
      <c r="P153" s="161"/>
      <c r="Q153" s="113"/>
    </row>
    <row r="154" spans="3:17" s="112" customFormat="1" ht="12.75">
      <c r="C154" s="113"/>
      <c r="P154" s="161"/>
      <c r="Q154" s="113"/>
    </row>
    <row r="155" spans="3:17" s="112" customFormat="1" ht="12.75">
      <c r="C155" s="113"/>
      <c r="P155" s="161"/>
      <c r="Q155" s="113"/>
    </row>
    <row r="156" spans="3:17" s="112" customFormat="1" ht="12.75">
      <c r="C156" s="113"/>
      <c r="P156" s="161"/>
      <c r="Q156" s="113"/>
    </row>
    <row r="157" spans="3:17" s="112" customFormat="1" ht="12.75">
      <c r="C157" s="113"/>
      <c r="P157" s="161"/>
      <c r="Q157" s="113"/>
    </row>
    <row r="158" spans="3:17" s="112" customFormat="1" ht="12.75">
      <c r="C158" s="113"/>
      <c r="P158" s="161"/>
      <c r="Q158" s="113"/>
    </row>
    <row r="159" spans="3:17" s="112" customFormat="1" ht="12.75">
      <c r="C159" s="113"/>
      <c r="P159" s="161"/>
      <c r="Q159" s="113"/>
    </row>
    <row r="160" spans="3:17" s="112" customFormat="1" ht="12.75">
      <c r="C160" s="113"/>
      <c r="P160" s="161"/>
      <c r="Q160" s="113"/>
    </row>
    <row r="161" spans="3:17" s="112" customFormat="1" ht="12.75">
      <c r="C161" s="113"/>
      <c r="P161" s="161"/>
      <c r="Q161" s="113"/>
    </row>
    <row r="162" spans="3:17" s="112" customFormat="1" ht="12.75">
      <c r="C162" s="113"/>
      <c r="P162" s="161"/>
      <c r="Q162" s="113"/>
    </row>
    <row r="163" spans="3:17" s="112" customFormat="1" ht="12.75">
      <c r="C163" s="113"/>
      <c r="P163" s="161"/>
      <c r="Q163" s="113"/>
    </row>
    <row r="164" spans="3:17" s="112" customFormat="1" ht="12.75">
      <c r="C164" s="113"/>
      <c r="P164" s="161"/>
      <c r="Q164" s="113"/>
    </row>
    <row r="165" spans="3:17" s="112" customFormat="1" ht="12.75">
      <c r="C165" s="113"/>
      <c r="P165" s="161"/>
      <c r="Q165" s="113"/>
    </row>
    <row r="166" spans="3:17" s="112" customFormat="1" ht="12.75">
      <c r="C166" s="113"/>
      <c r="P166" s="161"/>
      <c r="Q166" s="113"/>
    </row>
    <row r="167" spans="3:17" s="112" customFormat="1" ht="12.75">
      <c r="C167" s="113"/>
      <c r="P167" s="161"/>
      <c r="Q167" s="113"/>
    </row>
    <row r="168" spans="3:17" s="112" customFormat="1" ht="12.75">
      <c r="C168" s="113"/>
      <c r="P168" s="161"/>
      <c r="Q168" s="113"/>
    </row>
    <row r="169" spans="3:17" s="112" customFormat="1" ht="12.75">
      <c r="C169" s="113"/>
      <c r="P169" s="161"/>
      <c r="Q169" s="113"/>
    </row>
    <row r="170" spans="3:17" s="112" customFormat="1" ht="12.75">
      <c r="C170" s="113"/>
      <c r="P170" s="161"/>
      <c r="Q170" s="113"/>
    </row>
    <row r="171" spans="3:17" s="112" customFormat="1" ht="12.75">
      <c r="C171" s="113"/>
      <c r="P171" s="161"/>
      <c r="Q171" s="113"/>
    </row>
    <row r="172" spans="3:17" s="112" customFormat="1" ht="12.75">
      <c r="C172" s="113"/>
      <c r="P172" s="161"/>
      <c r="Q172" s="113"/>
    </row>
    <row r="173" spans="3:17" s="112" customFormat="1" ht="12.75">
      <c r="C173" s="113"/>
      <c r="P173" s="161"/>
      <c r="Q173" s="113"/>
    </row>
    <row r="174" spans="3:17" s="112" customFormat="1" ht="12.75">
      <c r="C174" s="113"/>
      <c r="P174" s="161"/>
      <c r="Q174" s="113"/>
    </row>
    <row r="175" spans="3:17" s="112" customFormat="1" ht="12.75">
      <c r="C175" s="113"/>
      <c r="P175" s="161"/>
      <c r="Q175" s="113"/>
    </row>
    <row r="176" spans="3:17" s="112" customFormat="1" ht="12.75">
      <c r="C176" s="113"/>
      <c r="P176" s="161"/>
      <c r="Q176" s="113"/>
    </row>
    <row r="177" spans="3:17" s="112" customFormat="1" ht="12.75">
      <c r="C177" s="113"/>
      <c r="P177" s="161"/>
      <c r="Q177" s="113"/>
    </row>
    <row r="178" spans="3:17" s="112" customFormat="1" ht="12.75">
      <c r="C178" s="113"/>
      <c r="P178" s="161"/>
      <c r="Q178" s="113"/>
    </row>
    <row r="179" spans="3:17" s="112" customFormat="1" ht="12.75">
      <c r="C179" s="113"/>
      <c r="P179" s="161"/>
      <c r="Q179" s="113"/>
    </row>
    <row r="180" spans="3:17" s="112" customFormat="1" ht="12.75">
      <c r="C180" s="113"/>
      <c r="P180" s="161"/>
      <c r="Q180" s="113"/>
    </row>
    <row r="181" spans="3:17" s="112" customFormat="1" ht="12.75">
      <c r="C181" s="113"/>
      <c r="P181" s="161"/>
      <c r="Q181" s="113"/>
    </row>
    <row r="182" spans="3:17" s="112" customFormat="1" ht="12.75">
      <c r="C182" s="113"/>
      <c r="P182" s="161"/>
      <c r="Q182" s="113"/>
    </row>
    <row r="183" spans="3:17" s="112" customFormat="1" ht="12.75">
      <c r="C183" s="113"/>
      <c r="P183" s="161"/>
      <c r="Q183" s="113"/>
    </row>
    <row r="184" spans="3:17" s="112" customFormat="1" ht="12.75">
      <c r="C184" s="113"/>
      <c r="P184" s="161"/>
      <c r="Q184" s="113"/>
    </row>
    <row r="185" spans="3:17" s="112" customFormat="1" ht="12.75">
      <c r="C185" s="113"/>
      <c r="P185" s="161"/>
      <c r="Q185" s="113"/>
    </row>
    <row r="186" spans="3:17" s="112" customFormat="1" ht="12.75">
      <c r="C186" s="113"/>
      <c r="P186" s="161"/>
      <c r="Q186" s="113"/>
    </row>
    <row r="187" spans="3:17" s="112" customFormat="1" ht="12.75">
      <c r="C187" s="113"/>
      <c r="P187" s="161"/>
      <c r="Q187" s="113"/>
    </row>
    <row r="188" spans="3:17" s="112" customFormat="1" ht="12.75">
      <c r="C188" s="113"/>
      <c r="P188" s="161"/>
      <c r="Q188" s="113"/>
    </row>
    <row r="189" spans="3:17" s="112" customFormat="1" ht="12.75">
      <c r="C189" s="113"/>
      <c r="P189" s="161"/>
      <c r="Q189" s="113"/>
    </row>
    <row r="190" spans="3:17" s="112" customFormat="1" ht="12.75">
      <c r="C190" s="113"/>
      <c r="P190" s="161"/>
      <c r="Q190" s="113"/>
    </row>
    <row r="191" spans="3:17" s="112" customFormat="1" ht="12.75">
      <c r="C191" s="113"/>
      <c r="P191" s="161"/>
      <c r="Q191" s="113"/>
    </row>
    <row r="192" spans="3:17" s="112" customFormat="1" ht="12.75">
      <c r="C192" s="113"/>
      <c r="P192" s="161"/>
      <c r="Q192" s="113"/>
    </row>
    <row r="193" spans="3:17" s="112" customFormat="1" ht="12.75">
      <c r="C193" s="113"/>
      <c r="P193" s="161"/>
      <c r="Q193" s="113"/>
    </row>
    <row r="194" spans="3:17" s="112" customFormat="1" ht="12.75">
      <c r="C194" s="113"/>
      <c r="P194" s="161"/>
      <c r="Q194" s="113"/>
    </row>
    <row r="195" spans="3:17" s="112" customFormat="1" ht="12.75">
      <c r="C195" s="113"/>
      <c r="P195" s="161"/>
      <c r="Q195" s="113"/>
    </row>
    <row r="196" spans="3:17" s="112" customFormat="1" ht="12.75">
      <c r="C196" s="113"/>
      <c r="P196" s="161"/>
      <c r="Q196" s="113"/>
    </row>
    <row r="197" spans="3:17" s="112" customFormat="1" ht="12.75">
      <c r="C197" s="113"/>
      <c r="P197" s="161"/>
      <c r="Q197" s="113"/>
    </row>
    <row r="198" spans="3:17" s="112" customFormat="1" ht="12.75">
      <c r="C198" s="113"/>
      <c r="P198" s="161"/>
      <c r="Q198" s="113"/>
    </row>
    <row r="199" spans="3:17" s="112" customFormat="1" ht="12.75">
      <c r="C199" s="113"/>
      <c r="P199" s="161"/>
      <c r="Q199" s="113"/>
    </row>
    <row r="200" spans="3:17" s="112" customFormat="1" ht="12.75">
      <c r="C200" s="113"/>
      <c r="P200" s="161"/>
      <c r="Q200" s="113"/>
    </row>
    <row r="201" spans="3:17" s="112" customFormat="1" ht="12.75">
      <c r="C201" s="113"/>
      <c r="P201" s="161"/>
      <c r="Q201" s="113"/>
    </row>
    <row r="202" spans="3:17" s="112" customFormat="1" ht="12.75">
      <c r="C202" s="113"/>
      <c r="P202" s="161"/>
      <c r="Q202" s="113"/>
    </row>
    <row r="203" spans="3:17" s="112" customFormat="1" ht="12.75">
      <c r="C203" s="113"/>
      <c r="P203" s="161"/>
      <c r="Q203" s="113"/>
    </row>
    <row r="204" spans="3:17" s="112" customFormat="1" ht="12.75">
      <c r="C204" s="113"/>
      <c r="P204" s="161"/>
      <c r="Q204" s="113"/>
    </row>
    <row r="205" spans="3:17" s="112" customFormat="1" ht="12.75">
      <c r="C205" s="113"/>
      <c r="P205" s="161"/>
      <c r="Q205" s="113"/>
    </row>
    <row r="206" spans="3:17" s="112" customFormat="1" ht="12.75">
      <c r="C206" s="113"/>
      <c r="P206" s="161"/>
      <c r="Q206" s="113"/>
    </row>
    <row r="207" spans="3:17" s="112" customFormat="1" ht="12.75">
      <c r="C207" s="113"/>
      <c r="P207" s="161"/>
      <c r="Q207" s="113"/>
    </row>
    <row r="208" spans="3:17" s="112" customFormat="1" ht="12.75">
      <c r="C208" s="113"/>
      <c r="P208" s="161"/>
      <c r="Q208" s="113"/>
    </row>
    <row r="209" spans="3:17" s="112" customFormat="1" ht="12.75">
      <c r="C209" s="113"/>
      <c r="P209" s="161"/>
      <c r="Q209" s="113"/>
    </row>
    <row r="210" spans="3:17" s="112" customFormat="1" ht="12.75">
      <c r="C210" s="113"/>
      <c r="P210" s="161"/>
      <c r="Q210" s="113"/>
    </row>
    <row r="211" spans="3:17" s="112" customFormat="1" ht="12.75">
      <c r="C211" s="113"/>
      <c r="P211" s="161"/>
      <c r="Q211" s="113"/>
    </row>
    <row r="212" spans="3:17" s="112" customFormat="1" ht="12.75">
      <c r="C212" s="113"/>
      <c r="P212" s="161"/>
      <c r="Q212" s="113"/>
    </row>
    <row r="213" spans="3:17" s="112" customFormat="1" ht="12.75">
      <c r="C213" s="113"/>
      <c r="P213" s="161"/>
      <c r="Q213" s="113"/>
    </row>
    <row r="214" spans="3:17" s="112" customFormat="1" ht="12.75">
      <c r="C214" s="113"/>
      <c r="P214" s="161"/>
      <c r="Q214" s="113"/>
    </row>
    <row r="215" spans="3:17" s="112" customFormat="1" ht="12.75">
      <c r="C215" s="113"/>
      <c r="P215" s="161"/>
      <c r="Q215" s="113"/>
    </row>
    <row r="216" spans="3:17" s="112" customFormat="1" ht="12.75">
      <c r="C216" s="113"/>
      <c r="P216" s="161"/>
      <c r="Q216" s="113"/>
    </row>
    <row r="217" spans="3:17" s="112" customFormat="1" ht="12.75">
      <c r="C217" s="113"/>
      <c r="P217" s="161"/>
      <c r="Q217" s="113"/>
    </row>
    <row r="218" spans="3:17" s="112" customFormat="1" ht="12.75">
      <c r="C218" s="113"/>
      <c r="P218" s="161"/>
      <c r="Q218" s="113"/>
    </row>
    <row r="219" spans="3:17" s="112" customFormat="1" ht="12.75">
      <c r="C219" s="113"/>
      <c r="P219" s="161"/>
      <c r="Q219" s="113"/>
    </row>
    <row r="220" spans="3:17" s="112" customFormat="1" ht="12.75">
      <c r="C220" s="113"/>
      <c r="P220" s="161"/>
      <c r="Q220" s="113"/>
    </row>
    <row r="221" spans="3:17" s="112" customFormat="1" ht="12.75">
      <c r="C221" s="113"/>
      <c r="P221" s="161"/>
      <c r="Q221" s="113"/>
    </row>
    <row r="222" spans="3:17" s="112" customFormat="1" ht="12.75">
      <c r="C222" s="113"/>
      <c r="P222" s="161"/>
      <c r="Q222" s="113"/>
    </row>
    <row r="223" spans="3:17" s="112" customFormat="1" ht="12.75">
      <c r="C223" s="113"/>
      <c r="P223" s="161"/>
      <c r="Q223" s="113"/>
    </row>
    <row r="224" spans="3:17" s="112" customFormat="1" ht="12.75">
      <c r="C224" s="113"/>
      <c r="P224" s="161"/>
      <c r="Q224" s="113"/>
    </row>
    <row r="225" spans="3:17" s="112" customFormat="1" ht="12.75">
      <c r="C225" s="113"/>
      <c r="P225" s="161"/>
      <c r="Q225" s="113"/>
    </row>
    <row r="226" spans="3:17" s="112" customFormat="1" ht="12.75">
      <c r="C226" s="113"/>
      <c r="P226" s="161"/>
      <c r="Q226" s="113"/>
    </row>
    <row r="227" spans="3:17" s="112" customFormat="1" ht="12.75">
      <c r="C227" s="113"/>
      <c r="P227" s="161"/>
      <c r="Q227" s="113"/>
    </row>
    <row r="228" spans="3:17" s="112" customFormat="1" ht="12.75">
      <c r="C228" s="113"/>
      <c r="P228" s="161"/>
      <c r="Q228" s="113"/>
    </row>
    <row r="229" spans="3:17" s="112" customFormat="1" ht="12.75">
      <c r="C229" s="113"/>
      <c r="P229" s="161"/>
      <c r="Q229" s="113"/>
    </row>
    <row r="230" spans="3:17" s="112" customFormat="1" ht="12.75">
      <c r="C230" s="113"/>
      <c r="P230" s="161"/>
      <c r="Q230" s="113"/>
    </row>
    <row r="231" spans="3:17" s="112" customFormat="1" ht="12.75">
      <c r="C231" s="113"/>
      <c r="P231" s="161"/>
      <c r="Q231" s="113"/>
    </row>
    <row r="232" spans="3:17" s="112" customFormat="1" ht="12.75">
      <c r="C232" s="113"/>
      <c r="P232" s="161"/>
      <c r="Q232" s="113"/>
    </row>
    <row r="233" spans="3:17" s="112" customFormat="1" ht="12.75">
      <c r="C233" s="113"/>
      <c r="P233" s="161"/>
      <c r="Q233" s="113"/>
    </row>
    <row r="234" spans="3:17" s="112" customFormat="1" ht="12.75">
      <c r="C234" s="113"/>
      <c r="P234" s="161"/>
      <c r="Q234" s="113"/>
    </row>
    <row r="235" spans="3:17" s="112" customFormat="1" ht="12.75">
      <c r="C235" s="113"/>
      <c r="P235" s="161"/>
      <c r="Q235" s="113"/>
    </row>
    <row r="236" spans="3:17" s="112" customFormat="1" ht="12.75">
      <c r="C236" s="113"/>
      <c r="P236" s="161"/>
      <c r="Q236" s="113"/>
    </row>
    <row r="237" spans="3:17" s="112" customFormat="1" ht="12.75">
      <c r="C237" s="113"/>
      <c r="P237" s="161"/>
      <c r="Q237" s="113"/>
    </row>
    <row r="238" spans="3:17" s="112" customFormat="1" ht="12.75">
      <c r="C238" s="113"/>
      <c r="P238" s="161"/>
      <c r="Q238" s="113"/>
    </row>
    <row r="239" spans="3:17" s="112" customFormat="1" ht="12.75">
      <c r="C239" s="113"/>
      <c r="P239" s="161"/>
      <c r="Q239" s="113"/>
    </row>
    <row r="240" spans="3:17" s="112" customFormat="1" ht="12.75">
      <c r="C240" s="113"/>
      <c r="P240" s="161"/>
      <c r="Q240" s="113"/>
    </row>
    <row r="241" spans="3:17" s="112" customFormat="1" ht="12.75">
      <c r="C241" s="113"/>
      <c r="P241" s="161"/>
      <c r="Q241" s="113"/>
    </row>
    <row r="242" spans="3:17" s="112" customFormat="1" ht="12.75">
      <c r="C242" s="113"/>
      <c r="P242" s="161"/>
      <c r="Q242" s="113"/>
    </row>
    <row r="243" spans="3:17" s="112" customFormat="1" ht="12.75">
      <c r="C243" s="113"/>
      <c r="P243" s="161"/>
      <c r="Q243" s="113"/>
    </row>
    <row r="244" spans="3:17" s="112" customFormat="1" ht="12.75">
      <c r="C244" s="113"/>
      <c r="P244" s="161"/>
      <c r="Q244" s="113"/>
    </row>
    <row r="245" spans="3:17" s="112" customFormat="1" ht="12.75">
      <c r="C245" s="113"/>
      <c r="P245" s="161"/>
      <c r="Q245" s="113"/>
    </row>
    <row r="246" spans="3:17" s="112" customFormat="1" ht="12.75">
      <c r="C246" s="113"/>
      <c r="P246" s="161"/>
      <c r="Q246" s="113"/>
    </row>
    <row r="247" spans="3:17" s="112" customFormat="1" ht="12.75">
      <c r="C247" s="113"/>
      <c r="P247" s="161"/>
      <c r="Q247" s="113"/>
    </row>
    <row r="248" spans="3:17" s="112" customFormat="1" ht="12.75">
      <c r="C248" s="113"/>
      <c r="P248" s="161"/>
      <c r="Q248" s="113"/>
    </row>
    <row r="249" spans="3:17" s="112" customFormat="1" ht="12.75">
      <c r="C249" s="113"/>
      <c r="P249" s="161"/>
      <c r="Q249" s="113"/>
    </row>
    <row r="250" spans="3:17" s="112" customFormat="1" ht="12.75">
      <c r="C250" s="113"/>
      <c r="P250" s="161"/>
      <c r="Q250" s="113"/>
    </row>
    <row r="251" spans="3:17" s="112" customFormat="1" ht="12.75">
      <c r="C251" s="113"/>
      <c r="P251" s="161"/>
      <c r="Q251" s="113"/>
    </row>
    <row r="252" spans="3:17" s="112" customFormat="1" ht="12.75">
      <c r="C252" s="113"/>
      <c r="P252" s="161"/>
      <c r="Q252" s="113"/>
    </row>
    <row r="253" spans="3:17" s="112" customFormat="1" ht="12.75">
      <c r="C253" s="113"/>
      <c r="P253" s="161"/>
      <c r="Q253" s="113"/>
    </row>
    <row r="254" spans="3:17" s="112" customFormat="1" ht="12.75">
      <c r="C254" s="113"/>
      <c r="P254" s="161"/>
      <c r="Q254" s="113"/>
    </row>
    <row r="255" spans="3:17" s="112" customFormat="1" ht="12.75">
      <c r="C255" s="113"/>
      <c r="P255" s="161"/>
      <c r="Q255" s="113"/>
    </row>
    <row r="256" spans="3:17" s="112" customFormat="1" ht="12.75">
      <c r="C256" s="113"/>
      <c r="P256" s="161"/>
      <c r="Q256" s="113"/>
    </row>
    <row r="257" spans="3:17" s="112" customFormat="1" ht="12.75">
      <c r="C257" s="113"/>
      <c r="P257" s="161"/>
      <c r="Q257" s="113"/>
    </row>
    <row r="258" spans="3:17" s="112" customFormat="1" ht="12.75">
      <c r="C258" s="113"/>
      <c r="P258" s="161"/>
      <c r="Q258" s="113"/>
    </row>
    <row r="259" spans="3:17" s="112" customFormat="1" ht="12.75">
      <c r="C259" s="113"/>
      <c r="P259" s="161"/>
      <c r="Q259" s="113"/>
    </row>
    <row r="260" spans="3:17" s="112" customFormat="1" ht="12.75">
      <c r="C260" s="113"/>
      <c r="P260" s="161"/>
      <c r="Q260" s="113"/>
    </row>
    <row r="261" spans="3:17" s="112" customFormat="1" ht="12.75">
      <c r="C261" s="113"/>
      <c r="P261" s="161"/>
      <c r="Q261" s="113"/>
    </row>
    <row r="262" spans="3:17" s="112" customFormat="1" ht="12.75">
      <c r="C262" s="113"/>
      <c r="P262" s="161"/>
      <c r="Q262" s="113"/>
    </row>
    <row r="263" spans="3:17" s="112" customFormat="1" ht="12.75">
      <c r="C263" s="113"/>
      <c r="P263" s="161"/>
      <c r="Q263" s="113"/>
    </row>
    <row r="264" spans="3:17" s="112" customFormat="1" ht="12.75">
      <c r="C264" s="113"/>
      <c r="P264" s="161"/>
      <c r="Q264" s="113"/>
    </row>
    <row r="265" spans="3:17" s="112" customFormat="1" ht="12.75">
      <c r="C265" s="113"/>
      <c r="P265" s="161"/>
      <c r="Q265" s="113"/>
    </row>
    <row r="266" spans="3:17" s="112" customFormat="1" ht="12.75">
      <c r="C266" s="113"/>
      <c r="P266" s="161"/>
      <c r="Q266" s="113"/>
    </row>
    <row r="267" spans="3:17" s="112" customFormat="1" ht="12.75">
      <c r="C267" s="113"/>
      <c r="P267" s="161"/>
      <c r="Q267" s="113"/>
    </row>
    <row r="268" spans="3:17" s="112" customFormat="1" ht="12.75">
      <c r="C268" s="113"/>
      <c r="P268" s="161"/>
      <c r="Q268" s="113"/>
    </row>
    <row r="269" spans="3:17" s="112" customFormat="1" ht="12.75">
      <c r="C269" s="113"/>
      <c r="P269" s="161"/>
      <c r="Q269" s="113"/>
    </row>
    <row r="270" spans="3:17" s="112" customFormat="1" ht="12.75">
      <c r="C270" s="113"/>
      <c r="P270" s="161"/>
      <c r="Q270" s="113"/>
    </row>
    <row r="271" spans="3:17" s="112" customFormat="1" ht="12.75">
      <c r="C271" s="113"/>
      <c r="P271" s="161"/>
      <c r="Q271" s="113"/>
    </row>
    <row r="272" spans="3:17" s="112" customFormat="1" ht="12.75">
      <c r="C272" s="113"/>
      <c r="P272" s="161"/>
      <c r="Q272" s="113"/>
    </row>
    <row r="273" spans="3:17" s="112" customFormat="1" ht="12.75">
      <c r="C273" s="113"/>
      <c r="P273" s="161"/>
      <c r="Q273" s="113"/>
    </row>
    <row r="274" spans="3:17" s="112" customFormat="1" ht="12.75">
      <c r="C274" s="113"/>
      <c r="P274" s="161"/>
      <c r="Q274" s="113"/>
    </row>
    <row r="275" spans="3:17" s="112" customFormat="1" ht="12.75">
      <c r="C275" s="113"/>
      <c r="P275" s="161"/>
      <c r="Q275" s="113"/>
    </row>
    <row r="276" spans="3:17" s="112" customFormat="1" ht="12.75">
      <c r="C276" s="113"/>
      <c r="P276" s="161"/>
      <c r="Q276" s="113"/>
    </row>
    <row r="277" spans="3:17" s="112" customFormat="1" ht="12.75">
      <c r="C277" s="113"/>
      <c r="P277" s="161"/>
      <c r="Q277" s="113"/>
    </row>
    <row r="278" spans="3:17" s="112" customFormat="1" ht="12.75">
      <c r="C278" s="113"/>
      <c r="P278" s="161"/>
      <c r="Q278" s="113"/>
    </row>
    <row r="279" spans="3:17" s="112" customFormat="1" ht="12.75">
      <c r="C279" s="113"/>
      <c r="P279" s="161"/>
      <c r="Q279" s="113"/>
    </row>
    <row r="280" spans="3:17" s="112" customFormat="1" ht="12.75">
      <c r="C280" s="113"/>
      <c r="P280" s="161"/>
      <c r="Q280" s="113"/>
    </row>
    <row r="281" spans="3:17" s="112" customFormat="1" ht="12.75">
      <c r="C281" s="113"/>
      <c r="P281" s="161"/>
      <c r="Q281" s="113"/>
    </row>
    <row r="282" spans="3:17" s="112" customFormat="1" ht="12.75">
      <c r="C282" s="113"/>
      <c r="P282" s="161"/>
      <c r="Q282" s="113"/>
    </row>
    <row r="283" spans="3:17" s="112" customFormat="1" ht="12.75">
      <c r="C283" s="113"/>
      <c r="P283" s="161"/>
      <c r="Q283" s="113"/>
    </row>
    <row r="284" spans="3:17" s="112" customFormat="1" ht="12.75">
      <c r="C284" s="113"/>
      <c r="P284" s="161"/>
      <c r="Q284" s="113"/>
    </row>
    <row r="285" spans="3:17" s="112" customFormat="1" ht="12.75">
      <c r="C285" s="113"/>
      <c r="P285" s="161"/>
      <c r="Q285" s="113"/>
    </row>
    <row r="286" spans="3:17" s="112" customFormat="1" ht="12.75">
      <c r="C286" s="113"/>
      <c r="P286" s="161"/>
      <c r="Q286" s="113"/>
    </row>
    <row r="287" spans="3:17" s="112" customFormat="1" ht="12.75">
      <c r="C287" s="113"/>
      <c r="P287" s="161"/>
      <c r="Q287" s="113"/>
    </row>
    <row r="288" spans="3:17" s="112" customFormat="1" ht="12.75">
      <c r="C288" s="113"/>
      <c r="P288" s="161"/>
      <c r="Q288" s="113"/>
    </row>
    <row r="289" spans="3:17" s="112" customFormat="1" ht="12.75">
      <c r="C289" s="113"/>
      <c r="P289" s="161"/>
      <c r="Q289" s="113"/>
    </row>
    <row r="290" spans="3:17" s="112" customFormat="1" ht="12.75">
      <c r="C290" s="113"/>
      <c r="P290" s="161"/>
      <c r="Q290" s="113"/>
    </row>
    <row r="291" spans="3:17" s="112" customFormat="1" ht="12.75">
      <c r="C291" s="113"/>
      <c r="P291" s="161"/>
      <c r="Q291" s="113"/>
    </row>
    <row r="292" spans="3:17" s="112" customFormat="1" ht="12.75">
      <c r="C292" s="113"/>
      <c r="P292" s="161"/>
      <c r="Q292" s="113"/>
    </row>
    <row r="293" spans="3:17" s="112" customFormat="1" ht="12.75">
      <c r="C293" s="113"/>
      <c r="P293" s="161"/>
      <c r="Q293" s="113"/>
    </row>
    <row r="294" spans="3:17" s="112" customFormat="1" ht="12.75">
      <c r="C294" s="113"/>
      <c r="P294" s="161"/>
      <c r="Q294" s="113"/>
    </row>
    <row r="295" spans="3:17" s="112" customFormat="1" ht="12.75">
      <c r="C295" s="113"/>
      <c r="P295" s="161"/>
      <c r="Q295" s="113"/>
    </row>
    <row r="296" spans="3:17" s="112" customFormat="1" ht="12.75">
      <c r="C296" s="113"/>
      <c r="P296" s="161"/>
      <c r="Q296" s="113"/>
    </row>
    <row r="297" spans="3:17" s="112" customFormat="1" ht="12.75">
      <c r="C297" s="113"/>
      <c r="P297" s="161"/>
      <c r="Q297" s="113"/>
    </row>
    <row r="298" spans="3:17" s="112" customFormat="1" ht="12.75">
      <c r="C298" s="113"/>
      <c r="P298" s="161"/>
      <c r="Q298" s="113"/>
    </row>
    <row r="299" spans="3:17" s="112" customFormat="1" ht="12.75">
      <c r="C299" s="113"/>
      <c r="P299" s="161"/>
      <c r="Q299" s="113"/>
    </row>
    <row r="300" spans="3:17" s="112" customFormat="1" ht="12.75">
      <c r="C300" s="113"/>
      <c r="P300" s="161"/>
      <c r="Q300" s="113"/>
    </row>
    <row r="301" spans="3:17" s="112" customFormat="1" ht="12.75">
      <c r="C301" s="113"/>
      <c r="P301" s="161"/>
      <c r="Q301" s="113"/>
    </row>
    <row r="302" spans="3:17" s="112" customFormat="1" ht="12.75">
      <c r="C302" s="113"/>
      <c r="P302" s="161"/>
      <c r="Q302" s="113"/>
    </row>
    <row r="303" spans="3:17" s="112" customFormat="1" ht="12.75">
      <c r="C303" s="113"/>
      <c r="P303" s="161"/>
      <c r="Q303" s="113"/>
    </row>
    <row r="304" spans="3:17" s="112" customFormat="1" ht="12.75">
      <c r="C304" s="113"/>
      <c r="P304" s="161"/>
      <c r="Q304" s="113"/>
    </row>
    <row r="305" spans="3:17" s="112" customFormat="1" ht="12.75">
      <c r="C305" s="113"/>
      <c r="P305" s="161"/>
      <c r="Q305" s="113"/>
    </row>
    <row r="306" spans="3:17" s="112" customFormat="1" ht="12.75">
      <c r="C306" s="113"/>
      <c r="P306" s="161"/>
      <c r="Q306" s="113"/>
    </row>
    <row r="307" spans="3:17" s="112" customFormat="1" ht="12.75">
      <c r="C307" s="113"/>
      <c r="P307" s="161"/>
      <c r="Q307" s="113"/>
    </row>
    <row r="308" spans="3:17" s="112" customFormat="1" ht="12.75">
      <c r="C308" s="113"/>
      <c r="P308" s="161"/>
      <c r="Q308" s="113"/>
    </row>
    <row r="309" spans="3:17" s="112" customFormat="1" ht="12.75">
      <c r="C309" s="113"/>
      <c r="P309" s="161"/>
      <c r="Q309" s="113"/>
    </row>
    <row r="310" spans="3:17" s="112" customFormat="1" ht="12.75">
      <c r="C310" s="113"/>
      <c r="P310" s="161"/>
      <c r="Q310" s="113"/>
    </row>
    <row r="311" spans="3:17" s="112" customFormat="1" ht="12.75">
      <c r="C311" s="113"/>
      <c r="P311" s="161"/>
      <c r="Q311" s="113"/>
    </row>
    <row r="312" spans="3:17" s="112" customFormat="1" ht="12.75">
      <c r="C312" s="113"/>
      <c r="P312" s="161"/>
      <c r="Q312" s="113"/>
    </row>
    <row r="313" spans="3:17" s="112" customFormat="1" ht="12.75">
      <c r="C313" s="113"/>
      <c r="P313" s="161"/>
      <c r="Q313" s="113"/>
    </row>
    <row r="314" spans="3:17" s="112" customFormat="1" ht="12.75">
      <c r="C314" s="113"/>
      <c r="P314" s="161"/>
      <c r="Q314" s="113"/>
    </row>
    <row r="315" spans="3:17" s="112" customFormat="1" ht="12.75">
      <c r="C315" s="113"/>
      <c r="P315" s="161"/>
      <c r="Q315" s="113"/>
    </row>
    <row r="316" spans="3:17" s="112" customFormat="1" ht="12.75">
      <c r="C316" s="113"/>
      <c r="P316" s="161"/>
      <c r="Q316" s="113"/>
    </row>
    <row r="317" spans="3:17" s="112" customFormat="1" ht="12.75">
      <c r="C317" s="113"/>
      <c r="P317" s="161"/>
      <c r="Q317" s="113"/>
    </row>
    <row r="318" spans="3:17" s="112" customFormat="1" ht="12.75">
      <c r="C318" s="113"/>
      <c r="P318" s="161"/>
      <c r="Q318" s="113"/>
    </row>
    <row r="319" spans="3:17" s="112" customFormat="1" ht="12.75">
      <c r="C319" s="113"/>
      <c r="P319" s="161"/>
      <c r="Q319" s="113"/>
    </row>
    <row r="320" spans="3:17" s="112" customFormat="1" ht="12.75">
      <c r="C320" s="113"/>
      <c r="P320" s="161"/>
      <c r="Q320" s="113"/>
    </row>
    <row r="321" spans="3:17" s="112" customFormat="1" ht="12.75">
      <c r="C321" s="113"/>
      <c r="P321" s="161"/>
      <c r="Q321" s="113"/>
    </row>
    <row r="322" spans="3:17" s="112" customFormat="1" ht="12.75">
      <c r="C322" s="113"/>
      <c r="P322" s="161"/>
      <c r="Q322" s="113"/>
    </row>
    <row r="323" spans="3:17" s="112" customFormat="1" ht="12.75">
      <c r="C323" s="113"/>
      <c r="P323" s="161"/>
      <c r="Q323" s="113"/>
    </row>
    <row r="324" spans="3:17" s="112" customFormat="1" ht="12.75">
      <c r="C324" s="113"/>
      <c r="P324" s="161"/>
      <c r="Q324" s="113"/>
    </row>
    <row r="325" spans="3:17" s="112" customFormat="1" ht="12.75">
      <c r="C325" s="113"/>
      <c r="P325" s="161"/>
      <c r="Q325" s="113"/>
    </row>
    <row r="326" spans="3:17" s="112" customFormat="1" ht="12.75">
      <c r="C326" s="113"/>
      <c r="P326" s="161"/>
      <c r="Q326" s="113"/>
    </row>
    <row r="327" spans="3:17" s="112" customFormat="1" ht="12.75">
      <c r="C327" s="113"/>
      <c r="P327" s="161"/>
      <c r="Q327" s="113"/>
    </row>
    <row r="328" spans="3:17" s="112" customFormat="1" ht="12.75">
      <c r="C328" s="113"/>
      <c r="P328" s="161"/>
      <c r="Q328" s="113"/>
    </row>
    <row r="329" spans="3:17" s="112" customFormat="1" ht="12.75">
      <c r="C329" s="113"/>
      <c r="P329" s="161"/>
      <c r="Q329" s="113"/>
    </row>
    <row r="330" spans="3:17" s="112" customFormat="1" ht="12.75">
      <c r="C330" s="113"/>
      <c r="P330" s="161"/>
      <c r="Q330" s="113"/>
    </row>
    <row r="331" spans="3:17" s="112" customFormat="1" ht="12.75">
      <c r="C331" s="113"/>
      <c r="P331" s="161"/>
      <c r="Q331" s="113"/>
    </row>
    <row r="332" spans="3:17" s="112" customFormat="1" ht="12.75">
      <c r="C332" s="113"/>
      <c r="P332" s="161"/>
      <c r="Q332" s="113"/>
    </row>
    <row r="333" spans="3:17" s="112" customFormat="1" ht="12.75">
      <c r="C333" s="113"/>
      <c r="P333" s="161"/>
      <c r="Q333" s="113"/>
    </row>
    <row r="334" spans="3:17" s="112" customFormat="1" ht="12.75">
      <c r="C334" s="113"/>
      <c r="P334" s="161"/>
      <c r="Q334" s="113"/>
    </row>
    <row r="335" spans="3:17" s="112" customFormat="1" ht="12.75">
      <c r="C335" s="113"/>
      <c r="P335" s="161"/>
      <c r="Q335" s="113"/>
    </row>
    <row r="336" spans="3:17" s="112" customFormat="1" ht="12.75">
      <c r="C336" s="113"/>
      <c r="P336" s="161"/>
      <c r="Q336" s="113"/>
    </row>
    <row r="337" spans="3:17" s="112" customFormat="1" ht="12.75">
      <c r="C337" s="113"/>
      <c r="P337" s="161"/>
      <c r="Q337" s="113"/>
    </row>
    <row r="338" spans="3:17" s="112" customFormat="1" ht="12.75">
      <c r="C338" s="113"/>
      <c r="P338" s="161"/>
      <c r="Q338" s="113"/>
    </row>
    <row r="339" spans="3:17" s="112" customFormat="1" ht="12.75">
      <c r="C339" s="113"/>
      <c r="P339" s="161"/>
      <c r="Q339" s="113"/>
    </row>
    <row r="340" spans="3:17" s="112" customFormat="1" ht="12.75">
      <c r="C340" s="113"/>
      <c r="P340" s="161"/>
      <c r="Q340" s="113"/>
    </row>
    <row r="341" spans="3:17" s="112" customFormat="1" ht="12.75">
      <c r="C341" s="113"/>
      <c r="P341" s="161"/>
      <c r="Q341" s="113"/>
    </row>
    <row r="342" spans="3:17" s="112" customFormat="1" ht="12.75">
      <c r="C342" s="113"/>
      <c r="P342" s="161"/>
      <c r="Q342" s="113"/>
    </row>
    <row r="343" spans="3:17" s="112" customFormat="1" ht="12.75">
      <c r="C343" s="113"/>
      <c r="P343" s="161"/>
      <c r="Q343" s="113"/>
    </row>
    <row r="344" spans="3:17" s="112" customFormat="1" ht="12.75">
      <c r="C344" s="113"/>
      <c r="P344" s="161"/>
      <c r="Q344" s="113"/>
    </row>
    <row r="345" spans="3:17" s="112" customFormat="1" ht="12.75">
      <c r="C345" s="113"/>
      <c r="P345" s="161"/>
      <c r="Q345" s="113"/>
    </row>
    <row r="346" spans="3:17" s="112" customFormat="1" ht="12.75">
      <c r="C346" s="113"/>
      <c r="P346" s="161"/>
      <c r="Q346" s="113"/>
    </row>
    <row r="347" spans="3:17" s="112" customFormat="1" ht="12.75">
      <c r="C347" s="113"/>
      <c r="P347" s="161"/>
      <c r="Q347" s="113"/>
    </row>
    <row r="348" spans="3:17" s="112" customFormat="1" ht="12.75">
      <c r="C348" s="113"/>
      <c r="P348" s="161"/>
      <c r="Q348" s="113"/>
    </row>
  </sheetData>
  <mergeCells count="27">
    <mergeCell ref="J59:K59"/>
    <mergeCell ref="K47:M47"/>
    <mergeCell ref="N47:O47"/>
    <mergeCell ref="D47:E47"/>
    <mergeCell ref="B53:D53"/>
    <mergeCell ref="C54:E54"/>
    <mergeCell ref="N53:P54"/>
    <mergeCell ref="K41:L41"/>
    <mergeCell ref="K38:L38"/>
    <mergeCell ref="I38:J38"/>
    <mergeCell ref="K17:L17"/>
    <mergeCell ref="I17:J17"/>
    <mergeCell ref="P8:Q8"/>
    <mergeCell ref="P10:Q10"/>
    <mergeCell ref="P12:Q12"/>
    <mergeCell ref="B4:D4"/>
    <mergeCell ref="K4:L4"/>
    <mergeCell ref="I4:J4"/>
    <mergeCell ref="H8:I8"/>
    <mergeCell ref="H10:I10"/>
    <mergeCell ref="H12:I12"/>
    <mergeCell ref="B15:D15"/>
    <mergeCell ref="B38:D38"/>
    <mergeCell ref="B52:D52"/>
    <mergeCell ref="B5:D5"/>
    <mergeCell ref="B16:D16"/>
    <mergeCell ref="B39:D39"/>
  </mergeCells>
  <conditionalFormatting sqref="E35 I35">
    <cfRule type="cellIs" priority="1" dxfId="0" operator="equal" stopIfTrue="1">
      <formula>"Dobrze"</formula>
    </cfRule>
  </conditionalFormatting>
  <conditionalFormatting sqref="K47:M47">
    <cfRule type="expression" priority="2" dxfId="13" stopIfTrue="1">
      <formula>($P$47=9)</formula>
    </cfRule>
  </conditionalFormatting>
  <conditionalFormatting sqref="D44 K44">
    <cfRule type="expression" priority="3" dxfId="1" stopIfTrue="1">
      <formula>AND(D44=$R$44,D44&lt;&gt;"")</formula>
    </cfRule>
    <cfRule type="expression" priority="4" dxfId="2" stopIfTrue="1">
      <formula>AND(D44&lt;&gt;"",D44&lt;&gt;R44)</formula>
    </cfRule>
  </conditionalFormatting>
  <conditionalFormatting sqref="E44 L44">
    <cfRule type="expression" priority="5" dxfId="1" stopIfTrue="1">
      <formula>AND(E44=$S$44,E44&lt;&gt;"")</formula>
    </cfRule>
    <cfRule type="expression" priority="6" dxfId="2" stopIfTrue="1">
      <formula>AND(E44&lt;&gt;"",E44&lt;&gt;S44)</formula>
    </cfRule>
  </conditionalFormatting>
  <conditionalFormatting sqref="F44">
    <cfRule type="expression" priority="7" dxfId="1" stopIfTrue="1">
      <formula>AND(F44=$T$44,F44&lt;&gt;"")</formula>
    </cfRule>
    <cfRule type="expression" priority="8" dxfId="2" stopIfTrue="1">
      <formula>AND(F44&lt;&gt;"",F44&lt;&gt;T44)</formula>
    </cfRule>
  </conditionalFormatting>
  <conditionalFormatting sqref="D45">
    <cfRule type="expression" priority="9" dxfId="1" stopIfTrue="1">
      <formula>AND(D45=$R$45,D45&lt;&gt;"")</formula>
    </cfRule>
    <cfRule type="expression" priority="10" dxfId="2" stopIfTrue="1">
      <formula>AND(D45&lt;&gt;"",D45&lt;&gt;R45)</formula>
    </cfRule>
  </conditionalFormatting>
  <conditionalFormatting sqref="E45 L45">
    <cfRule type="expression" priority="11" dxfId="1" stopIfTrue="1">
      <formula>AND(E45=$S$45,E45&lt;&gt;"")</formula>
    </cfRule>
    <cfRule type="expression" priority="12" dxfId="2" stopIfTrue="1">
      <formula>AND(E45&lt;&gt;"",E45&lt;&gt;S45)</formula>
    </cfRule>
  </conditionalFormatting>
  <conditionalFormatting sqref="F45 M45">
    <cfRule type="expression" priority="13" dxfId="1" stopIfTrue="1">
      <formula>AND(F45=$T$45,F45&lt;&gt;"")</formula>
    </cfRule>
    <cfRule type="expression" priority="14" dxfId="2" stopIfTrue="1">
      <formula>AND(F45&lt;&gt;"",F45&lt;&gt;T45)</formula>
    </cfRule>
  </conditionalFormatting>
  <conditionalFormatting sqref="D46 K46">
    <cfRule type="expression" priority="15" dxfId="1" stopIfTrue="1">
      <formula>AND(D46=$R$46,D46&lt;&gt;"")</formula>
    </cfRule>
    <cfRule type="expression" priority="16" dxfId="2" stopIfTrue="1">
      <formula>AND(D46&lt;&gt;"",D46&lt;&gt;R46)</formula>
    </cfRule>
  </conditionalFormatting>
  <conditionalFormatting sqref="E46">
    <cfRule type="expression" priority="17" dxfId="1" stopIfTrue="1">
      <formula>AND(E46=$S$46,E46&lt;&gt;"")</formula>
    </cfRule>
    <cfRule type="expression" priority="18" dxfId="2" stopIfTrue="1">
      <formula>AND(E46&lt;&gt;"",E46&lt;&gt;S46)</formula>
    </cfRule>
  </conditionalFormatting>
  <conditionalFormatting sqref="F46">
    <cfRule type="expression" priority="19" dxfId="1" stopIfTrue="1">
      <formula>AND(F46=$T$46,F46&lt;&gt;"")</formula>
    </cfRule>
    <cfRule type="expression" priority="20" dxfId="2" stopIfTrue="1">
      <formula>AND(F46&lt;&gt;"",F46&lt;&gt;T46)</formula>
    </cfRule>
  </conditionalFormatting>
  <conditionalFormatting sqref="F47">
    <cfRule type="expression" priority="21" dxfId="14" stopIfTrue="1">
      <formula>(S38=8)</formula>
    </cfRule>
    <cfRule type="cellIs" priority="22" dxfId="7" operator="equal" stopIfTrue="1">
      <formula>"C"</formula>
    </cfRule>
  </conditionalFormatting>
  <conditionalFormatting sqref="J44">
    <cfRule type="expression" priority="23" dxfId="1" stopIfTrue="1">
      <formula>AND(J44=$Q$44,J44&lt;&gt;"")</formula>
    </cfRule>
    <cfRule type="expression" priority="24" dxfId="2" stopIfTrue="1">
      <formula>AND(J44&lt;&gt;"",J44&lt;&gt;Q42)</formula>
    </cfRule>
  </conditionalFormatting>
  <conditionalFormatting sqref="L43">
    <cfRule type="expression" priority="25" dxfId="1" stopIfTrue="1">
      <formula>AND(L43=S43,L43&lt;&gt;"")</formula>
    </cfRule>
    <cfRule type="expression" priority="26" dxfId="2" stopIfTrue="1">
      <formula>AND(L43&lt;&gt;"",L43&lt;&gt;S43)</formula>
    </cfRule>
  </conditionalFormatting>
  <conditionalFormatting sqref="J45">
    <cfRule type="expression" priority="27" dxfId="1" stopIfTrue="1">
      <formula>AND(J45=$Q$45,J45&lt;&gt;"")</formula>
    </cfRule>
    <cfRule type="expression" priority="28" dxfId="2" stopIfTrue="1">
      <formula>AND(J45&lt;&gt;"",J45&lt;&gt;Q45)</formula>
    </cfRule>
  </conditionalFormatting>
  <conditionalFormatting sqref="M46">
    <cfRule type="expression" priority="29" dxfId="1" stopIfTrue="1">
      <formula>AND(M46=$T46,M46&lt;&gt;"")</formula>
    </cfRule>
    <cfRule type="expression" priority="30" dxfId="2" stopIfTrue="1">
      <formula>AND(M46&lt;&gt;"",M46&lt;&gt;AA46)</formula>
    </cfRule>
  </conditionalFormatting>
  <conditionalFormatting sqref="H46">
    <cfRule type="expression" priority="31" dxfId="15" stopIfTrue="1">
      <formula>(P47=9)</formula>
    </cfRule>
  </conditionalFormatting>
  <conditionalFormatting sqref="N47:O47">
    <cfRule type="expression" priority="32" dxfId="16" stopIfTrue="1">
      <formula>(P47=9)</formula>
    </cfRule>
    <cfRule type="expression" priority="33" dxfId="16" stopIfTrue="1">
      <formula>(COUNT(J43:M46)=6)</formula>
    </cfRule>
    <cfRule type="cellIs" priority="34" dxfId="7" operator="equal" stopIfTrue="1">
      <formula>"C"</formula>
    </cfRule>
  </conditionalFormatting>
  <dataValidations count="1">
    <dataValidation type="custom" operator="lessThan" allowBlank="1" showInputMessage="1" showErrorMessage="1" errorTitle="UWAGA!" error="Wpisana wartość jest nieprawidłowa." sqref="E44:F46 D45:D46 J44:L44 J45 K46 L45:M45 M46 L43">
      <formula1>AND(ISNUMBER(E44),E44&gt;0,E44&lt;1000,CELL("format",E44)="G",LEN(E44)&lt;4)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W62"/>
  <sheetViews>
    <sheetView showGridLines="0" showRowColHeaders="0" showOutlineSymbols="0" workbookViewId="0" topLeftCell="A50">
      <selection activeCell="G55" sqref="G55"/>
    </sheetView>
  </sheetViews>
  <sheetFormatPr defaultColWidth="9.00390625" defaultRowHeight="12.75"/>
  <cols>
    <col min="1" max="1" width="4.75390625" style="14" customWidth="1"/>
    <col min="2" max="2" width="6.625" style="14" customWidth="1"/>
    <col min="3" max="3" width="6.75390625" style="15" customWidth="1"/>
    <col min="4" max="15" width="6.75390625" style="14" customWidth="1"/>
    <col min="16" max="16" width="7.00390625" style="182" customWidth="1"/>
    <col min="17" max="17" width="7.00390625" style="15" customWidth="1"/>
    <col min="18" max="20" width="9.25390625" style="14" bestFit="1" customWidth="1"/>
    <col min="21" max="28" width="9.125" style="14" customWidth="1"/>
    <col min="29" max="29" width="9.25390625" style="14" customWidth="1"/>
    <col min="30" max="16384" width="9.125" style="14" customWidth="1"/>
  </cols>
  <sheetData>
    <row r="1" spans="1:21" s="112" customFormat="1" ht="61.5" customHeight="1" hidden="1">
      <c r="A1" s="157"/>
      <c r="C1" s="113"/>
      <c r="G1" s="113"/>
      <c r="K1" s="113"/>
      <c r="O1" s="156"/>
      <c r="P1" s="157"/>
      <c r="Q1" s="157"/>
      <c r="R1" s="157"/>
      <c r="S1" s="157"/>
      <c r="T1" s="158"/>
      <c r="U1" s="158"/>
    </row>
    <row r="2" spans="1:21" s="112" customFormat="1" ht="26.25" customHeight="1" hidden="1">
      <c r="A2" s="157">
        <v>4</v>
      </c>
      <c r="C2" s="161"/>
      <c r="D2" s="136"/>
      <c r="E2" s="162"/>
      <c r="F2" s="136"/>
      <c r="G2" s="136"/>
      <c r="H2" s="136"/>
      <c r="I2" s="136"/>
      <c r="J2" s="136"/>
      <c r="K2" s="136"/>
      <c r="L2" s="136"/>
      <c r="M2" s="136"/>
      <c r="N2" s="136"/>
      <c r="O2" s="157"/>
      <c r="P2" s="156"/>
      <c r="Q2" s="156"/>
      <c r="R2" s="157"/>
      <c r="S2" s="157"/>
      <c r="T2" s="158"/>
      <c r="U2" s="158"/>
    </row>
    <row r="3" spans="1:21" s="112" customFormat="1" ht="18" customHeight="1" hidden="1">
      <c r="A3" s="164"/>
      <c r="B3" s="165"/>
      <c r="C3" s="161"/>
      <c r="D3" s="136"/>
      <c r="E3" s="166"/>
      <c r="F3" s="136"/>
      <c r="G3" s="136"/>
      <c r="H3" s="136"/>
      <c r="I3" s="136"/>
      <c r="J3" s="136"/>
      <c r="K3" s="136"/>
      <c r="L3" s="136"/>
      <c r="M3" s="136"/>
      <c r="N3" s="136"/>
      <c r="O3" s="157"/>
      <c r="P3" s="156"/>
      <c r="Q3" s="156"/>
      <c r="R3" s="157"/>
      <c r="S3" s="157"/>
      <c r="T3" s="158"/>
      <c r="U3" s="158"/>
    </row>
    <row r="4" spans="1:21" s="112" customFormat="1" ht="27" customHeight="1" hidden="1">
      <c r="A4" s="136"/>
      <c r="B4" s="393"/>
      <c r="C4" s="393"/>
      <c r="D4" s="393"/>
      <c r="E4" s="162"/>
      <c r="F4" s="136"/>
      <c r="G4" s="136"/>
      <c r="H4" s="136"/>
      <c r="I4" s="399"/>
      <c r="J4" s="399"/>
      <c r="K4" s="398"/>
      <c r="L4" s="398"/>
      <c r="M4" s="136"/>
      <c r="N4" s="136"/>
      <c r="O4" s="157"/>
      <c r="P4" s="168"/>
      <c r="Q4" s="156"/>
      <c r="R4" s="157"/>
      <c r="S4" s="157"/>
      <c r="T4" s="158"/>
      <c r="U4" s="158"/>
    </row>
    <row r="5" spans="1:21" s="112" customFormat="1" ht="13.5" customHeight="1" hidden="1">
      <c r="A5" s="136"/>
      <c r="B5" s="394"/>
      <c r="C5" s="394"/>
      <c r="D5" s="394"/>
      <c r="E5" s="136"/>
      <c r="F5" s="136"/>
      <c r="G5" s="136"/>
      <c r="H5" s="136"/>
      <c r="I5" s="136"/>
      <c r="J5" s="165"/>
      <c r="K5" s="169"/>
      <c r="L5" s="169"/>
      <c r="M5" s="136"/>
      <c r="N5" s="136"/>
      <c r="O5" s="157"/>
      <c r="P5" s="168"/>
      <c r="Q5" s="156"/>
      <c r="R5" s="157"/>
      <c r="S5" s="157"/>
      <c r="T5" s="158"/>
      <c r="U5" s="158"/>
    </row>
    <row r="6" spans="1:21" s="112" customFormat="1" ht="9.75" customHeight="1" hidden="1">
      <c r="A6" s="136"/>
      <c r="B6" s="136"/>
      <c r="C6" s="161"/>
      <c r="D6" s="157"/>
      <c r="E6" s="136"/>
      <c r="F6" s="136"/>
      <c r="G6" s="136"/>
      <c r="H6" s="136"/>
      <c r="I6" s="136"/>
      <c r="J6" s="165"/>
      <c r="K6" s="169"/>
      <c r="L6" s="169"/>
      <c r="M6" s="136"/>
      <c r="N6" s="136"/>
      <c r="O6" s="157"/>
      <c r="P6" s="168"/>
      <c r="Q6" s="156"/>
      <c r="R6" s="157"/>
      <c r="S6" s="157"/>
      <c r="T6" s="158"/>
      <c r="U6" s="158"/>
    </row>
    <row r="7" spans="1:21" s="112" customFormat="1" ht="21" customHeight="1" hidden="1">
      <c r="A7" s="136"/>
      <c r="B7" s="136"/>
      <c r="C7" s="161"/>
      <c r="D7" s="136"/>
      <c r="E7" s="136"/>
      <c r="F7" s="136"/>
      <c r="G7" s="157"/>
      <c r="H7" s="170"/>
      <c r="I7" s="136"/>
      <c r="J7" s="136"/>
      <c r="K7" s="136"/>
      <c r="L7" s="136"/>
      <c r="M7" s="136"/>
      <c r="N7" s="136"/>
      <c r="O7" s="157"/>
      <c r="P7" s="171"/>
      <c r="Q7" s="171"/>
      <c r="R7" s="158"/>
      <c r="S7" s="158"/>
      <c r="T7" s="158"/>
      <c r="U7" s="158"/>
    </row>
    <row r="8" spans="1:21" s="112" customFormat="1" ht="26.25" customHeight="1" hidden="1">
      <c r="A8" s="136"/>
      <c r="B8" s="136"/>
      <c r="C8" s="103"/>
      <c r="D8" s="172"/>
      <c r="E8" s="103"/>
      <c r="F8" s="172"/>
      <c r="G8" s="103"/>
      <c r="H8" s="397"/>
      <c r="I8" s="397"/>
      <c r="J8" s="165"/>
      <c r="K8" s="103"/>
      <c r="L8" s="173"/>
      <c r="M8" s="103"/>
      <c r="N8" s="172"/>
      <c r="O8" s="103"/>
      <c r="P8" s="397"/>
      <c r="Q8" s="397"/>
      <c r="T8" s="174"/>
      <c r="U8" s="174"/>
    </row>
    <row r="9" spans="1:21" s="112" customFormat="1" ht="18" hidden="1">
      <c r="A9" s="136"/>
      <c r="B9" s="136"/>
      <c r="C9" s="156"/>
      <c r="D9" s="176"/>
      <c r="E9" s="177"/>
      <c r="F9" s="178"/>
      <c r="G9" s="136"/>
      <c r="H9" s="136"/>
      <c r="I9" s="136"/>
      <c r="J9" s="136"/>
      <c r="K9" s="157"/>
      <c r="L9" s="179"/>
      <c r="M9" s="136"/>
      <c r="N9" s="176"/>
      <c r="O9" s="136"/>
      <c r="P9" s="161"/>
      <c r="Q9" s="113"/>
      <c r="T9" s="174"/>
      <c r="U9" s="174"/>
    </row>
    <row r="10" spans="1:21" s="112" customFormat="1" ht="25.5" customHeight="1" hidden="1">
      <c r="A10" s="136"/>
      <c r="B10" s="136"/>
      <c r="C10" s="103"/>
      <c r="D10" s="172"/>
      <c r="E10" s="103"/>
      <c r="F10" s="172"/>
      <c r="G10" s="103"/>
      <c r="H10" s="397"/>
      <c r="I10" s="397"/>
      <c r="J10" s="165"/>
      <c r="K10" s="103"/>
      <c r="L10" s="173"/>
      <c r="M10" s="103"/>
      <c r="N10" s="172"/>
      <c r="O10" s="103"/>
      <c r="P10" s="397"/>
      <c r="Q10" s="397"/>
      <c r="T10" s="174"/>
      <c r="U10" s="174"/>
    </row>
    <row r="11" spans="1:21" s="112" customFormat="1" ht="18" hidden="1">
      <c r="A11" s="136"/>
      <c r="B11" s="136"/>
      <c r="C11" s="161"/>
      <c r="D11" s="176"/>
      <c r="E11" s="180"/>
      <c r="F11" s="178"/>
      <c r="G11" s="136"/>
      <c r="H11" s="136"/>
      <c r="I11" s="136"/>
      <c r="J11" s="136"/>
      <c r="K11" s="136"/>
      <c r="L11" s="179"/>
      <c r="M11" s="157"/>
      <c r="N11" s="176"/>
      <c r="O11" s="136"/>
      <c r="P11" s="161"/>
      <c r="Q11" s="113"/>
      <c r="T11" s="174"/>
      <c r="U11" s="174"/>
    </row>
    <row r="12" spans="1:21" s="112" customFormat="1" ht="26.25" customHeight="1" hidden="1">
      <c r="A12" s="136"/>
      <c r="B12" s="136"/>
      <c r="C12" s="103"/>
      <c r="D12" s="172"/>
      <c r="E12" s="103"/>
      <c r="F12" s="172"/>
      <c r="G12" s="103"/>
      <c r="H12" s="397"/>
      <c r="I12" s="397"/>
      <c r="J12" s="165"/>
      <c r="K12" s="103"/>
      <c r="L12" s="173"/>
      <c r="M12" s="103"/>
      <c r="N12" s="172"/>
      <c r="O12" s="103"/>
      <c r="P12" s="397"/>
      <c r="Q12" s="397"/>
      <c r="T12" s="174"/>
      <c r="U12" s="174"/>
    </row>
    <row r="13" spans="3:21" s="112" customFormat="1" ht="19.5" customHeight="1" hidden="1">
      <c r="C13" s="113"/>
      <c r="N13" s="228"/>
      <c r="O13" s="228"/>
      <c r="P13" s="161"/>
      <c r="Q13" s="113"/>
      <c r="T13" s="174"/>
      <c r="U13" s="174"/>
    </row>
    <row r="14" spans="3:17" s="112" customFormat="1" ht="19.5" customHeight="1" hidden="1">
      <c r="C14" s="113"/>
      <c r="P14" s="161"/>
      <c r="Q14" s="113"/>
    </row>
    <row r="15" spans="1:17" s="112" customFormat="1" ht="41.25" customHeight="1" hidden="1">
      <c r="A15" s="157"/>
      <c r="B15" s="393"/>
      <c r="C15" s="393"/>
      <c r="D15" s="393"/>
      <c r="P15" s="229"/>
      <c r="Q15" s="113"/>
    </row>
    <row r="16" spans="2:19" s="112" customFormat="1" ht="17.25" customHeight="1" hidden="1">
      <c r="B16" s="396"/>
      <c r="C16" s="396"/>
      <c r="D16" s="396"/>
      <c r="O16" s="136"/>
      <c r="P16" s="229"/>
      <c r="Q16" s="161"/>
      <c r="R16" s="136"/>
      <c r="S16" s="136"/>
    </row>
    <row r="17" spans="3:19" s="112" customFormat="1" ht="25.5" customHeight="1" hidden="1">
      <c r="C17" s="113"/>
      <c r="E17" s="230"/>
      <c r="I17" s="399"/>
      <c r="J17" s="399"/>
      <c r="K17" s="401"/>
      <c r="L17" s="401"/>
      <c r="O17" s="157"/>
      <c r="P17" s="168"/>
      <c r="Q17" s="156"/>
      <c r="R17" s="157"/>
      <c r="S17" s="157"/>
    </row>
    <row r="18" spans="3:19" s="112" customFormat="1" ht="16.5" customHeight="1" hidden="1">
      <c r="C18" s="113"/>
      <c r="K18" s="212"/>
      <c r="L18" s="212"/>
      <c r="M18" s="148"/>
      <c r="O18" s="157"/>
      <c r="P18" s="156"/>
      <c r="Q18" s="156"/>
      <c r="R18" s="157"/>
      <c r="S18" s="157"/>
    </row>
    <row r="19" spans="3:19" s="112" customFormat="1" ht="28.5" customHeight="1" hidden="1">
      <c r="C19" s="113"/>
      <c r="E19" s="231"/>
      <c r="O19" s="157"/>
      <c r="P19" s="156"/>
      <c r="Q19" s="156"/>
      <c r="R19" s="157"/>
      <c r="S19" s="157"/>
    </row>
    <row r="20" spans="3:19" s="112" customFormat="1" ht="20.25" customHeight="1" hidden="1">
      <c r="C20" s="123"/>
      <c r="D20" s="103"/>
      <c r="E20" s="232"/>
      <c r="G20" s="233"/>
      <c r="H20" s="103"/>
      <c r="I20" s="234"/>
      <c r="K20" s="123"/>
      <c r="L20" s="103"/>
      <c r="M20" s="232"/>
      <c r="O20" s="157"/>
      <c r="P20" s="156"/>
      <c r="Q20" s="156"/>
      <c r="R20" s="157"/>
      <c r="S20" s="157"/>
    </row>
    <row r="21" spans="3:19" s="112" customFormat="1" ht="12.75" hidden="1">
      <c r="C21" s="113"/>
      <c r="D21" s="177"/>
      <c r="O21" s="157"/>
      <c r="P21" s="156"/>
      <c r="Q21" s="156"/>
      <c r="R21" s="157"/>
      <c r="S21" s="157"/>
    </row>
    <row r="22" spans="3:19" s="112" customFormat="1" ht="12" customHeight="1" hidden="1">
      <c r="C22" s="113"/>
      <c r="O22" s="157"/>
      <c r="P22" s="156"/>
      <c r="Q22" s="156"/>
      <c r="R22" s="157"/>
      <c r="S22" s="157"/>
    </row>
    <row r="23" spans="3:19" s="112" customFormat="1" ht="20.25" customHeight="1" hidden="1">
      <c r="C23" s="103"/>
      <c r="E23" s="103"/>
      <c r="F23" s="232"/>
      <c r="G23" s="103"/>
      <c r="H23" s="232"/>
      <c r="I23" s="103"/>
      <c r="K23" s="103"/>
      <c r="M23" s="103"/>
      <c r="O23" s="157"/>
      <c r="P23" s="156"/>
      <c r="Q23" s="156"/>
      <c r="R23" s="157"/>
      <c r="S23" s="157"/>
    </row>
    <row r="24" spans="3:19" s="112" customFormat="1" ht="12.75" hidden="1">
      <c r="C24" s="113"/>
      <c r="O24" s="157"/>
      <c r="P24" s="156"/>
      <c r="Q24" s="156"/>
      <c r="R24" s="157"/>
      <c r="S24" s="157"/>
    </row>
    <row r="25" spans="3:19" s="112" customFormat="1" ht="11.25" customHeight="1" hidden="1">
      <c r="C25" s="113"/>
      <c r="O25" s="157"/>
      <c r="P25" s="156"/>
      <c r="Q25" s="156"/>
      <c r="R25" s="157"/>
      <c r="S25" s="157"/>
    </row>
    <row r="26" spans="3:19" s="112" customFormat="1" ht="20.25" customHeight="1" hidden="1">
      <c r="C26" s="233"/>
      <c r="D26" s="103"/>
      <c r="E26" s="235"/>
      <c r="F26" s="235"/>
      <c r="G26" s="123"/>
      <c r="H26" s="103"/>
      <c r="I26" s="236"/>
      <c r="J26" s="235"/>
      <c r="K26" s="233"/>
      <c r="L26" s="103"/>
      <c r="M26" s="236"/>
      <c r="N26" s="235"/>
      <c r="O26" s="211"/>
      <c r="P26" s="210"/>
      <c r="Q26" s="210"/>
      <c r="R26" s="211"/>
      <c r="S26" s="211"/>
    </row>
    <row r="27" spans="3:19" s="112" customFormat="1" ht="12.75" customHeight="1" hidden="1">
      <c r="C27" s="113"/>
      <c r="E27" s="235"/>
      <c r="F27" s="235"/>
      <c r="I27" s="235"/>
      <c r="J27" s="235"/>
      <c r="L27" s="237"/>
      <c r="M27" s="235"/>
      <c r="N27" s="235"/>
      <c r="O27" s="211"/>
      <c r="P27" s="210"/>
      <c r="Q27" s="210"/>
      <c r="R27" s="211"/>
      <c r="S27" s="211"/>
    </row>
    <row r="28" spans="3:19" s="112" customFormat="1" ht="20.25" customHeight="1" hidden="1">
      <c r="C28" s="113"/>
      <c r="D28" s="233"/>
      <c r="E28" s="103"/>
      <c r="F28" s="232"/>
      <c r="H28" s="123"/>
      <c r="I28" s="103"/>
      <c r="J28" s="232"/>
      <c r="L28" s="233"/>
      <c r="M28" s="103"/>
      <c r="O28" s="211"/>
      <c r="P28" s="210"/>
      <c r="Q28" s="210"/>
      <c r="R28" s="211"/>
      <c r="S28" s="211"/>
    </row>
    <row r="29" spans="3:19" s="112" customFormat="1" ht="11.25" customHeight="1" hidden="1">
      <c r="C29" s="113"/>
      <c r="O29" s="211"/>
      <c r="P29" s="210"/>
      <c r="Q29" s="210"/>
      <c r="R29" s="211"/>
      <c r="S29" s="211"/>
    </row>
    <row r="30" spans="3:17" s="112" customFormat="1" ht="12.75" hidden="1">
      <c r="C30" s="113"/>
      <c r="P30" s="161"/>
      <c r="Q30" s="113"/>
    </row>
    <row r="31" spans="3:17" s="112" customFormat="1" ht="20.25" customHeight="1" hidden="1">
      <c r="C31" s="113"/>
      <c r="D31" s="103"/>
      <c r="F31" s="103"/>
      <c r="G31" s="232"/>
      <c r="H31" s="103"/>
      <c r="J31" s="103"/>
      <c r="K31" s="238"/>
      <c r="L31" s="103"/>
      <c r="N31" s="103"/>
      <c r="O31" s="232"/>
      <c r="P31" s="161"/>
      <c r="Q31" s="113"/>
    </row>
    <row r="32" spans="3:17" s="112" customFormat="1" ht="12.75" customHeight="1" hidden="1">
      <c r="C32" s="113"/>
      <c r="N32" s="239"/>
      <c r="P32" s="161"/>
      <c r="Q32" s="113"/>
    </row>
    <row r="33" spans="3:17" s="112" customFormat="1" ht="11.25" customHeight="1" hidden="1">
      <c r="C33" s="113"/>
      <c r="P33" s="161"/>
      <c r="Q33" s="113"/>
    </row>
    <row r="34" spans="3:17" s="112" customFormat="1" ht="20.25" customHeight="1" hidden="1">
      <c r="C34" s="113"/>
      <c r="D34" s="123"/>
      <c r="E34" s="103"/>
      <c r="F34" s="235"/>
      <c r="G34" s="235"/>
      <c r="H34" s="233"/>
      <c r="I34" s="103"/>
      <c r="J34" s="235"/>
      <c r="K34" s="235"/>
      <c r="L34" s="123"/>
      <c r="M34" s="103"/>
      <c r="N34" s="236"/>
      <c r="O34" s="235"/>
      <c r="P34" s="161"/>
      <c r="Q34" s="113"/>
    </row>
    <row r="35" spans="3:17" s="112" customFormat="1" ht="15.75" customHeight="1" hidden="1">
      <c r="C35" s="113"/>
      <c r="D35" s="237"/>
      <c r="E35" s="260"/>
      <c r="F35" s="235"/>
      <c r="G35" s="235"/>
      <c r="I35" s="260"/>
      <c r="J35" s="235"/>
      <c r="K35" s="235"/>
      <c r="L35" s="237"/>
      <c r="N35" s="235"/>
      <c r="O35" s="235"/>
      <c r="P35" s="161"/>
      <c r="Q35" s="113"/>
    </row>
    <row r="36" spans="3:17" s="112" customFormat="1" ht="19.5" customHeight="1" hidden="1">
      <c r="C36" s="113"/>
      <c r="D36" s="237"/>
      <c r="L36" s="237"/>
      <c r="N36" s="261"/>
      <c r="O36" s="261"/>
      <c r="P36" s="161"/>
      <c r="Q36" s="113"/>
    </row>
    <row r="37" spans="3:21" s="112" customFormat="1" ht="71.25" customHeight="1" hidden="1">
      <c r="C37" s="113"/>
      <c r="P37" s="210"/>
      <c r="Q37" s="210"/>
      <c r="R37" s="211"/>
      <c r="S37" s="211"/>
      <c r="T37" s="211"/>
      <c r="U37" s="211"/>
    </row>
    <row r="38" spans="2:21" s="112" customFormat="1" ht="26.25" customHeight="1" hidden="1">
      <c r="B38" s="393"/>
      <c r="C38" s="393"/>
      <c r="D38" s="393"/>
      <c r="I38" s="402"/>
      <c r="J38" s="402"/>
      <c r="K38" s="401"/>
      <c r="L38" s="401"/>
      <c r="P38" s="210"/>
      <c r="Q38" s="156"/>
      <c r="R38" s="156"/>
      <c r="S38" s="157"/>
      <c r="T38" s="157"/>
      <c r="U38" s="157"/>
    </row>
    <row r="39" spans="2:21" s="112" customFormat="1" ht="9.75" customHeight="1" hidden="1">
      <c r="B39" s="396"/>
      <c r="C39" s="396"/>
      <c r="D39" s="396"/>
      <c r="P39" s="210"/>
      <c r="Q39" s="156"/>
      <c r="R39" s="156"/>
      <c r="S39" s="157"/>
      <c r="T39" s="157"/>
      <c r="U39" s="157"/>
    </row>
    <row r="40" spans="3:21" s="112" customFormat="1" ht="8.25" customHeight="1" hidden="1">
      <c r="C40" s="113"/>
      <c r="I40" s="166"/>
      <c r="P40" s="210"/>
      <c r="Q40" s="156"/>
      <c r="R40" s="156"/>
      <c r="S40" s="157"/>
      <c r="T40" s="157"/>
      <c r="U40" s="157"/>
    </row>
    <row r="41" spans="3:21" s="112" customFormat="1" ht="16.5" customHeight="1" hidden="1">
      <c r="C41" s="113"/>
      <c r="D41" s="157"/>
      <c r="E41" s="157"/>
      <c r="K41" s="400"/>
      <c r="L41" s="400"/>
      <c r="P41" s="210"/>
      <c r="Q41" s="156"/>
      <c r="R41" s="157"/>
      <c r="S41" s="157"/>
      <c r="T41" s="157"/>
      <c r="U41" s="157"/>
    </row>
    <row r="42" spans="3:21" s="112" customFormat="1" ht="12.75" customHeight="1" hidden="1">
      <c r="C42" s="113"/>
      <c r="P42" s="210"/>
      <c r="Q42" s="156"/>
      <c r="R42" s="157"/>
      <c r="S42" s="157"/>
      <c r="T42" s="157"/>
      <c r="U42" s="157"/>
    </row>
    <row r="43" spans="3:21" s="112" customFormat="1" ht="30" customHeight="1" hidden="1">
      <c r="C43" s="213"/>
      <c r="D43" s="103"/>
      <c r="E43" s="103"/>
      <c r="F43" s="103"/>
      <c r="J43" s="213"/>
      <c r="K43" s="103"/>
      <c r="L43" s="103"/>
      <c r="M43" s="103"/>
      <c r="N43" s="157"/>
      <c r="O43" s="157"/>
      <c r="P43" s="210"/>
      <c r="Q43" s="156"/>
      <c r="R43" s="157"/>
      <c r="S43" s="157"/>
      <c r="T43" s="157"/>
      <c r="U43" s="157"/>
    </row>
    <row r="44" spans="3:21" s="112" customFormat="1" ht="30" customHeight="1" hidden="1">
      <c r="C44" s="103"/>
      <c r="D44" s="103"/>
      <c r="E44" s="103"/>
      <c r="F44" s="103"/>
      <c r="G44" s="157"/>
      <c r="H44" s="214"/>
      <c r="J44" s="103"/>
      <c r="K44" s="103"/>
      <c r="L44" s="103"/>
      <c r="M44" s="103"/>
      <c r="N44" s="157"/>
      <c r="O44" s="157"/>
      <c r="P44" s="210"/>
      <c r="Q44" s="157"/>
      <c r="R44" s="157"/>
      <c r="S44" s="157"/>
      <c r="T44" s="157"/>
      <c r="U44" s="157"/>
    </row>
    <row r="45" spans="3:21" s="112" customFormat="1" ht="30" customHeight="1" hidden="1">
      <c r="C45" s="103"/>
      <c r="D45" s="103"/>
      <c r="E45" s="103"/>
      <c r="F45" s="103"/>
      <c r="G45" s="157"/>
      <c r="H45" s="215"/>
      <c r="J45" s="103"/>
      <c r="K45" s="103"/>
      <c r="L45" s="103"/>
      <c r="M45" s="103"/>
      <c r="N45" s="157"/>
      <c r="O45" s="157"/>
      <c r="P45" s="210"/>
      <c r="Q45" s="157"/>
      <c r="R45" s="157"/>
      <c r="S45" s="157"/>
      <c r="T45" s="157"/>
      <c r="U45" s="157"/>
    </row>
    <row r="46" spans="3:21" s="112" customFormat="1" ht="29.25" customHeight="1" hidden="1">
      <c r="C46" s="103"/>
      <c r="D46" s="103"/>
      <c r="E46" s="103"/>
      <c r="F46" s="103"/>
      <c r="G46" s="157"/>
      <c r="H46" s="216"/>
      <c r="J46" s="103"/>
      <c r="K46" s="103"/>
      <c r="L46" s="103"/>
      <c r="M46" s="103"/>
      <c r="N46" s="157"/>
      <c r="O46" s="157"/>
      <c r="P46" s="210"/>
      <c r="Q46" s="157"/>
      <c r="R46" s="157"/>
      <c r="S46" s="157"/>
      <c r="T46" s="157"/>
      <c r="U46" s="157"/>
    </row>
    <row r="47" spans="3:21" s="112" customFormat="1" ht="51.75" customHeight="1" hidden="1">
      <c r="C47" s="113"/>
      <c r="D47" s="409"/>
      <c r="E47" s="409"/>
      <c r="F47" s="217"/>
      <c r="G47" s="218"/>
      <c r="J47" s="157"/>
      <c r="K47" s="407"/>
      <c r="L47" s="407"/>
      <c r="M47" s="407"/>
      <c r="N47" s="408"/>
      <c r="O47" s="408"/>
      <c r="P47" s="156"/>
      <c r="Q47" s="156"/>
      <c r="R47" s="157"/>
      <c r="S47" s="157"/>
      <c r="T47" s="157"/>
      <c r="U47" s="158"/>
    </row>
    <row r="48" spans="3:21" s="112" customFormat="1" ht="45.75" customHeight="1" hidden="1">
      <c r="C48" s="157"/>
      <c r="I48" s="157"/>
      <c r="N48" s="219"/>
      <c r="O48" s="219"/>
      <c r="P48" s="161"/>
      <c r="Q48" s="171"/>
      <c r="R48" s="158"/>
      <c r="S48" s="158"/>
      <c r="T48" s="158"/>
      <c r="U48" s="158"/>
    </row>
    <row r="49" ht="19.5" customHeight="1" hidden="1"/>
    <row r="50" spans="2:14" ht="30.75" customHeight="1">
      <c r="B50" s="220"/>
      <c r="C50" s="220"/>
      <c r="D50" s="220"/>
      <c r="E50" s="220"/>
      <c r="F50" s="220"/>
      <c r="G50" s="221" t="str">
        <f>IF(OR(COUNTIF(B55:H60,"C")=8,COUNTIF(K54:O58,"C")=5),"BRAWO!",IF(A2=4,"Sprawdź, czy kwadrat jest kwadratem magicznym.","Uzupełnij kwadrat tak, aby stał się kwadratem magicznym."))</f>
        <v>Sprawdź, czy kwadrat jest kwadratem magicznym.</v>
      </c>
      <c r="H50" s="220"/>
      <c r="I50" s="220"/>
      <c r="J50" s="220"/>
      <c r="K50" s="220"/>
      <c r="L50" s="220"/>
      <c r="M50" s="220"/>
      <c r="N50" s="220"/>
    </row>
    <row r="51" ht="15.75" customHeight="1"/>
    <row r="52" spans="2:8" ht="23.25" customHeight="1">
      <c r="B52" s="393"/>
      <c r="C52" s="393"/>
      <c r="D52" s="393"/>
      <c r="H52" s="183" t="s">
        <v>24</v>
      </c>
    </row>
    <row r="53" spans="2:16" ht="16.5" customHeight="1">
      <c r="B53" s="420" t="s">
        <v>34</v>
      </c>
      <c r="C53" s="420"/>
      <c r="D53" s="420"/>
      <c r="N53" s="422">
        <f>IF(COUNTIF(K54:O58,"C")=5,"J","")</f>
      </c>
      <c r="O53" s="422"/>
      <c r="P53" s="422"/>
    </row>
    <row r="54" spans="3:23" ht="72" customHeight="1" thickBot="1">
      <c r="C54" s="421">
        <f>IF(COUNTIF(B55:H60,"C")=8,"J","")</f>
      </c>
      <c r="D54" s="421"/>
      <c r="E54" s="421"/>
      <c r="G54" s="262" t="s">
        <v>4</v>
      </c>
      <c r="M54" s="225">
        <f>IF(M55="","",IF(M55=R55,"C","D"))</f>
      </c>
      <c r="N54" s="422"/>
      <c r="O54" s="422"/>
      <c r="P54" s="422"/>
      <c r="Q54" s="189"/>
      <c r="R54" s="183"/>
      <c r="S54" s="183"/>
      <c r="T54" s="183"/>
      <c r="U54" s="183"/>
      <c r="V54" s="202"/>
      <c r="W54" s="202"/>
    </row>
    <row r="55" spans="3:23" ht="35.25" customHeight="1" thickBot="1">
      <c r="C55" s="89">
        <f aca="true" t="shared" si="0" ref="C55:E57">Q55</f>
        <v>8</v>
      </c>
      <c r="D55" s="89">
        <f t="shared" si="0"/>
        <v>23</v>
      </c>
      <c r="E55" s="89">
        <f t="shared" si="0"/>
        <v>14</v>
      </c>
      <c r="G55" s="88"/>
      <c r="H55" s="225">
        <f>IF(G55="","",IF(G55=C55+D55+E55,"C","D"))</f>
      </c>
      <c r="K55" s="183">
        <f>IF(M55&lt;&gt;"",1,"")</f>
      </c>
      <c r="L55" s="89">
        <f>Q55</f>
        <v>8</v>
      </c>
      <c r="M55" s="90"/>
      <c r="N55" s="89">
        <f>S55</f>
        <v>14</v>
      </c>
      <c r="P55" s="189"/>
      <c r="Q55" s="189">
        <v>8</v>
      </c>
      <c r="R55" s="183">
        <f>3*R56-Q55-S55</f>
        <v>23</v>
      </c>
      <c r="S55" s="189">
        <v>14</v>
      </c>
      <c r="T55" s="183">
        <f>SUM(Q55:S55)</f>
        <v>45</v>
      </c>
      <c r="U55" s="183"/>
      <c r="V55" s="202"/>
      <c r="W55" s="202"/>
    </row>
    <row r="56" spans="3:23" ht="35.25" customHeight="1" thickBot="1">
      <c r="C56" s="89">
        <f t="shared" si="0"/>
        <v>21</v>
      </c>
      <c r="D56" s="89">
        <f t="shared" si="0"/>
        <v>15</v>
      </c>
      <c r="E56" s="89">
        <f t="shared" si="0"/>
        <v>9</v>
      </c>
      <c r="G56" s="88"/>
      <c r="H56" s="225">
        <f>IF(G56="","",IF(G56=C56+D56+E56,"C","D"))</f>
      </c>
      <c r="K56" s="225">
        <f>IF(L56="","",IF(L56=Q56,"C","D"))</f>
      </c>
      <c r="L56" s="90"/>
      <c r="M56" s="89">
        <f>R56</f>
        <v>15</v>
      </c>
      <c r="N56" s="90"/>
      <c r="O56" s="225">
        <f>IF(N56="","",IF(N56=S56,"C","D"))</f>
      </c>
      <c r="P56" s="189"/>
      <c r="Q56" s="189">
        <f>T55-Q55-Q57</f>
        <v>21</v>
      </c>
      <c r="R56" s="189">
        <v>15</v>
      </c>
      <c r="S56" s="183">
        <f>T55-R56-Q56</f>
        <v>9</v>
      </c>
      <c r="T56" s="183">
        <f>SUM(Q56:S56)</f>
        <v>45</v>
      </c>
      <c r="U56" s="183"/>
      <c r="V56" s="202"/>
      <c r="W56" s="202"/>
    </row>
    <row r="57" spans="3:23" ht="35.25" customHeight="1" thickBot="1">
      <c r="C57" s="89">
        <f t="shared" si="0"/>
        <v>16</v>
      </c>
      <c r="D57" s="89">
        <f t="shared" si="0"/>
        <v>7</v>
      </c>
      <c r="E57" s="89">
        <f t="shared" si="0"/>
        <v>22</v>
      </c>
      <c r="G57" s="88"/>
      <c r="H57" s="225">
        <f>IF(G57="","",IF(G57=C57+D57+E57,"C","D"))</f>
      </c>
      <c r="K57" s="183" t="e">
        <f>IF(OR(L57,M57)&lt;&gt;"",1,"")</f>
        <v>#VALUE!</v>
      </c>
      <c r="L57" s="90"/>
      <c r="M57" s="90"/>
      <c r="N57" s="89">
        <f>S57</f>
        <v>22</v>
      </c>
      <c r="P57" s="189"/>
      <c r="Q57" s="189">
        <f>T55-R56-S55</f>
        <v>16</v>
      </c>
      <c r="R57" s="183">
        <f>T55-R55-R56</f>
        <v>7</v>
      </c>
      <c r="S57" s="183">
        <f>T55-Q55-R56</f>
        <v>22</v>
      </c>
      <c r="T57" s="183">
        <f>SUM(Q57:S57)</f>
        <v>45</v>
      </c>
      <c r="U57" s="183"/>
      <c r="V57" s="202"/>
      <c r="W57" s="202"/>
    </row>
    <row r="58" spans="7:23" ht="35.25" customHeight="1">
      <c r="G58" s="88"/>
      <c r="H58" s="225">
        <f>IF(G58="","",IF(G58=C55+D56+E57,"C","D"))</f>
      </c>
      <c r="L58" s="225">
        <f>IF(L57="","",IF(L57=Q57,"C","D"))</f>
      </c>
      <c r="M58" s="225">
        <f>IF(M57="","",IF(M57=R57,"C","D"))</f>
      </c>
      <c r="P58" s="189">
        <f>SUM(Q57,R56,S55)</f>
        <v>45</v>
      </c>
      <c r="Q58" s="189">
        <f>SUM(Q55:Q57)</f>
        <v>45</v>
      </c>
      <c r="R58" s="189">
        <f>SUM(R55:R57)</f>
        <v>45</v>
      </c>
      <c r="S58" s="189">
        <f>SUM(S55:S57)</f>
        <v>45</v>
      </c>
      <c r="T58" s="183">
        <f>SUM(Q55,R56,S57)</f>
        <v>45</v>
      </c>
      <c r="U58" s="183"/>
      <c r="V58" s="202"/>
      <c r="W58" s="202"/>
    </row>
    <row r="59" spans="1:23" ht="30" customHeight="1">
      <c r="A59" s="263" t="s">
        <v>4</v>
      </c>
      <c r="B59" s="88"/>
      <c r="C59" s="88"/>
      <c r="D59" s="88"/>
      <c r="E59" s="88"/>
      <c r="G59" s="183"/>
      <c r="H59" s="183"/>
      <c r="I59" s="183"/>
      <c r="J59" s="419"/>
      <c r="K59" s="419"/>
      <c r="P59" s="189"/>
      <c r="Q59" s="203"/>
      <c r="R59" s="202"/>
      <c r="S59" s="202"/>
      <c r="T59" s="202"/>
      <c r="U59" s="202"/>
      <c r="V59" s="202"/>
      <c r="W59" s="202"/>
    </row>
    <row r="60" spans="2:23" ht="27" customHeight="1">
      <c r="B60" s="225">
        <f>IF(B59="","",IF(B59=C57+D56+E55,"C","D"))</f>
      </c>
      <c r="C60" s="225">
        <f>IF(C59="","",IF(C59=C57+C56+C55,"C","D"))</f>
      </c>
      <c r="D60" s="225">
        <f>IF(D59="","",IF(D59=D57+D56+D55,"C","D"))</f>
      </c>
      <c r="E60" s="225">
        <f>IF(E59="","",IF(E59=E57+E56+E55,"C","D"))</f>
      </c>
      <c r="P60" s="189"/>
      <c r="Q60" s="203"/>
      <c r="R60" s="202"/>
      <c r="S60" s="202"/>
      <c r="T60" s="202"/>
      <c r="U60" s="202"/>
      <c r="V60" s="202"/>
      <c r="W60" s="202"/>
    </row>
    <row r="61" ht="12.75" customHeight="1">
      <c r="O61" s="226"/>
    </row>
    <row r="62" spans="14:15" ht="12.75" customHeight="1">
      <c r="N62" s="226"/>
      <c r="O62" s="227"/>
    </row>
    <row r="63" ht="12.75" customHeight="1"/>
    <row r="64" ht="12.75" customHeight="1"/>
    <row r="65" ht="12.75" customHeight="1"/>
    <row r="66" ht="12.75" customHeight="1"/>
    <row r="67" ht="12.75" customHeight="1"/>
  </sheetData>
  <mergeCells count="27">
    <mergeCell ref="J59:K59"/>
    <mergeCell ref="K47:M47"/>
    <mergeCell ref="N47:O47"/>
    <mergeCell ref="D47:E47"/>
    <mergeCell ref="B53:D53"/>
    <mergeCell ref="C54:E54"/>
    <mergeCell ref="N53:P54"/>
    <mergeCell ref="K41:L41"/>
    <mergeCell ref="K38:L38"/>
    <mergeCell ref="I38:J38"/>
    <mergeCell ref="K17:L17"/>
    <mergeCell ref="I17:J17"/>
    <mergeCell ref="P8:Q8"/>
    <mergeCell ref="P10:Q10"/>
    <mergeCell ref="P12:Q12"/>
    <mergeCell ref="B4:D4"/>
    <mergeCell ref="K4:L4"/>
    <mergeCell ref="I4:J4"/>
    <mergeCell ref="H8:I8"/>
    <mergeCell ref="H10:I10"/>
    <mergeCell ref="H12:I12"/>
    <mergeCell ref="B15:D15"/>
    <mergeCell ref="B38:D38"/>
    <mergeCell ref="B52:D52"/>
    <mergeCell ref="B5:D5"/>
    <mergeCell ref="B16:D16"/>
    <mergeCell ref="B39:D39"/>
  </mergeCells>
  <conditionalFormatting sqref="H55:H58 B60:E60 K56 M54 O56 L58:M58">
    <cfRule type="cellIs" priority="1" dxfId="7" operator="equal" stopIfTrue="1">
      <formula>"C"</formula>
    </cfRule>
  </conditionalFormatting>
  <conditionalFormatting sqref="G56:G58">
    <cfRule type="cellIs" priority="2" dxfId="5" operator="equal" stopIfTrue="1">
      <formula>T56</formula>
    </cfRule>
    <cfRule type="expression" priority="3" dxfId="6" stopIfTrue="1">
      <formula>AND(G56&lt;&gt;"",G56&lt;&gt;T56)</formula>
    </cfRule>
  </conditionalFormatting>
  <conditionalFormatting sqref="B59">
    <cfRule type="cellIs" priority="4" dxfId="5" operator="equal" stopIfTrue="1">
      <formula>P58</formula>
    </cfRule>
    <cfRule type="expression" priority="5" dxfId="17" stopIfTrue="1">
      <formula>AND(B59&lt;&gt;"",B59&lt;&gt;P58)</formula>
    </cfRule>
  </conditionalFormatting>
  <conditionalFormatting sqref="C59:E59">
    <cfRule type="cellIs" priority="6" dxfId="5" operator="equal" stopIfTrue="1">
      <formula>Q58</formula>
    </cfRule>
    <cfRule type="expression" priority="7" dxfId="6" stopIfTrue="1">
      <formula>AND(C59&lt;&gt;"",C59&lt;&gt;Q58)</formula>
    </cfRule>
  </conditionalFormatting>
  <conditionalFormatting sqref="M55 N56 L56:L57 M57">
    <cfRule type="cellIs" priority="8" dxfId="5" operator="equal" stopIfTrue="1">
      <formula>Q55</formula>
    </cfRule>
    <cfRule type="expression" priority="9" dxfId="6" stopIfTrue="1">
      <formula>AND(L55&lt;&gt;"",L55&lt;&gt;Q55)</formula>
    </cfRule>
  </conditionalFormatting>
  <conditionalFormatting sqref="G55">
    <cfRule type="cellIs" priority="10" dxfId="5" operator="equal" stopIfTrue="1">
      <formula>T55</formula>
    </cfRule>
    <cfRule type="expression" priority="11" dxfId="6" stopIfTrue="1">
      <formula>AND(G55&lt;&gt;"",G55&lt;&gt;T55)</formula>
    </cfRule>
  </conditionalFormatting>
  <dataValidations count="1">
    <dataValidation type="custom" operator="lessThan" allowBlank="1" showInputMessage="1" showErrorMessage="1" errorTitle="UWAGA!" error="Wpisana wartość jest nieprawidłowa." sqref="B59:E59 G55:G58 M55 L56:L57 M57 N56">
      <formula1>AND(ISNUMBER(B59),B59&gt;0,B59&lt;1000,CELL("format",B59)="G",LEN(B59)&lt;4)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AB68"/>
  <sheetViews>
    <sheetView showGridLines="0" showRowColHeaders="0" showOutlineSymbols="0" workbookViewId="0" topLeftCell="A37">
      <selection activeCell="T66" sqref="T66"/>
    </sheetView>
  </sheetViews>
  <sheetFormatPr defaultColWidth="9.00390625" defaultRowHeight="12.75"/>
  <cols>
    <col min="1" max="1" width="2.00390625" style="14" customWidth="1"/>
    <col min="2" max="2" width="1.12109375" style="14" customWidth="1"/>
    <col min="3" max="3" width="10.00390625" style="14" customWidth="1"/>
    <col min="4" max="4" width="7.625" style="14" customWidth="1"/>
    <col min="5" max="5" width="0.875" style="14" customWidth="1"/>
    <col min="6" max="6" width="8.125" style="14" customWidth="1"/>
    <col min="7" max="7" width="1.00390625" style="14" customWidth="1"/>
    <col min="8" max="8" width="8.00390625" style="14" customWidth="1"/>
    <col min="9" max="9" width="1.37890625" style="14" customWidth="1"/>
    <col min="10" max="10" width="11.00390625" style="14" customWidth="1"/>
    <col min="11" max="11" width="6.75390625" style="14" customWidth="1"/>
    <col min="12" max="12" width="1.37890625" style="14" customWidth="1"/>
    <col min="13" max="13" width="9.875" style="14" customWidth="1"/>
    <col min="14" max="14" width="7.75390625" style="14" customWidth="1"/>
    <col min="15" max="15" width="0.875" style="14" customWidth="1"/>
    <col min="16" max="16" width="8.375" style="14" customWidth="1"/>
    <col min="17" max="17" width="0.74609375" style="14" customWidth="1"/>
    <col min="18" max="18" width="7.875" style="14" customWidth="1"/>
    <col min="19" max="19" width="1.37890625" style="14" customWidth="1"/>
    <col min="20" max="20" width="10.75390625" style="14" customWidth="1"/>
    <col min="21" max="21" width="9.75390625" style="14" bestFit="1" customWidth="1"/>
    <col min="22" max="22" width="9.125" style="14" customWidth="1"/>
    <col min="23" max="23" width="7.75390625" style="14" customWidth="1"/>
    <col min="24" max="24" width="9.125" style="14" customWidth="1"/>
    <col min="25" max="25" width="15.125" style="14" bestFit="1" customWidth="1"/>
    <col min="26" max="16384" width="9.125" style="14" customWidth="1"/>
  </cols>
  <sheetData>
    <row r="1" spans="1:22" s="112" customFormat="1" ht="7.5" customHeight="1" hidden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36"/>
      <c r="Q1" s="265"/>
      <c r="R1" s="157"/>
      <c r="S1" s="157"/>
      <c r="T1" s="157"/>
      <c r="U1" s="157"/>
      <c r="V1" s="157"/>
    </row>
    <row r="2" spans="16:22" s="112" customFormat="1" ht="12.75" hidden="1">
      <c r="P2" s="136"/>
      <c r="Q2" s="265"/>
      <c r="R2" s="157"/>
      <c r="S2" s="157"/>
      <c r="T2" s="157"/>
      <c r="U2" s="157"/>
      <c r="V2" s="157"/>
    </row>
    <row r="3" spans="16:24" s="112" customFormat="1" ht="7.5" customHeight="1" hidden="1">
      <c r="P3" s="136"/>
      <c r="Q3" s="157"/>
      <c r="R3" s="157"/>
      <c r="S3" s="157"/>
      <c r="T3" s="157"/>
      <c r="U3" s="157"/>
      <c r="V3" s="157"/>
      <c r="W3" s="157"/>
      <c r="X3" s="157"/>
    </row>
    <row r="4" spans="3:24" s="112" customFormat="1" ht="12.75" hidden="1">
      <c r="C4" s="353"/>
      <c r="D4" s="442"/>
      <c r="P4" s="136"/>
      <c r="Q4" s="157"/>
      <c r="R4" s="266"/>
      <c r="S4" s="157"/>
      <c r="T4" s="157"/>
      <c r="U4" s="157"/>
      <c r="V4" s="157"/>
      <c r="W4" s="157"/>
      <c r="X4" s="157"/>
    </row>
    <row r="5" spans="16:24" s="112" customFormat="1" ht="12.75" hidden="1">
      <c r="P5" s="136"/>
      <c r="Q5" s="157"/>
      <c r="R5" s="267"/>
      <c r="S5" s="157"/>
      <c r="T5" s="157"/>
      <c r="U5" s="157"/>
      <c r="V5" s="157"/>
      <c r="W5" s="157"/>
      <c r="X5" s="157"/>
    </row>
    <row r="6" spans="16:24" s="112" customFormat="1" ht="12.75" hidden="1">
      <c r="P6" s="136"/>
      <c r="Q6" s="157"/>
      <c r="R6" s="268"/>
      <c r="S6" s="157"/>
      <c r="T6" s="157"/>
      <c r="U6" s="157"/>
      <c r="V6" s="157"/>
      <c r="W6" s="157"/>
      <c r="X6" s="157"/>
    </row>
    <row r="7" spans="16:24" s="112" customFormat="1" ht="12.75" hidden="1">
      <c r="P7" s="136"/>
      <c r="Q7" s="157"/>
      <c r="R7" s="157"/>
      <c r="S7" s="157"/>
      <c r="T7" s="157"/>
      <c r="U7" s="157"/>
      <c r="V7" s="157"/>
      <c r="W7" s="157"/>
      <c r="X7" s="157"/>
    </row>
    <row r="8" spans="18:23" s="112" customFormat="1" ht="12.75" hidden="1">
      <c r="R8" s="174"/>
      <c r="S8" s="174"/>
      <c r="T8" s="174"/>
      <c r="U8" s="136"/>
      <c r="V8" s="136"/>
      <c r="W8" s="136"/>
    </row>
    <row r="9" spans="21:27" s="112" customFormat="1" ht="6.75" customHeight="1" hidden="1">
      <c r="U9" s="136"/>
      <c r="V9" s="136"/>
      <c r="W9" s="136"/>
      <c r="X9" s="157"/>
      <c r="Y9" s="157"/>
      <c r="Z9" s="157"/>
      <c r="AA9" s="157"/>
    </row>
    <row r="10" spans="2:27" s="112" customFormat="1" ht="12.75" hidden="1">
      <c r="B10" s="113"/>
      <c r="C10" s="113"/>
      <c r="D10" s="113"/>
      <c r="E10" s="113"/>
      <c r="U10" s="157"/>
      <c r="V10" s="157"/>
      <c r="W10" s="157"/>
      <c r="X10" s="157"/>
      <c r="Y10" s="158"/>
      <c r="Z10" s="157"/>
      <c r="AA10" s="157"/>
    </row>
    <row r="11" spans="2:28" s="112" customFormat="1" ht="12.75" hidden="1">
      <c r="B11" s="113"/>
      <c r="C11" s="113"/>
      <c r="D11" s="113"/>
      <c r="E11" s="113"/>
      <c r="T11" s="157"/>
      <c r="U11" s="157"/>
      <c r="V11" s="266"/>
      <c r="W11" s="157"/>
      <c r="X11" s="157"/>
      <c r="Y11" s="158"/>
      <c r="Z11" s="265"/>
      <c r="AA11" s="265"/>
      <c r="AB11" s="136"/>
    </row>
    <row r="12" spans="20:28" s="112" customFormat="1" ht="12" customHeight="1" hidden="1">
      <c r="T12" s="157"/>
      <c r="U12" s="157"/>
      <c r="V12" s="157"/>
      <c r="W12" s="157"/>
      <c r="X12" s="157"/>
      <c r="Y12" s="158"/>
      <c r="Z12" s="265"/>
      <c r="AA12" s="265"/>
      <c r="AB12" s="136"/>
    </row>
    <row r="13" spans="13:28" s="112" customFormat="1" ht="12.75" hidden="1">
      <c r="M13" s="174"/>
      <c r="N13" s="174"/>
      <c r="O13" s="174"/>
      <c r="P13" s="174"/>
      <c r="Q13" s="174"/>
      <c r="R13" s="174"/>
      <c r="T13" s="157"/>
      <c r="U13" s="157"/>
      <c r="V13" s="157"/>
      <c r="W13" s="157"/>
      <c r="X13" s="157"/>
      <c r="Y13" s="158"/>
      <c r="Z13" s="265"/>
      <c r="AA13" s="265"/>
      <c r="AB13" s="136"/>
    </row>
    <row r="14" spans="3:28" s="112" customFormat="1" ht="18" customHeight="1" hidden="1">
      <c r="C14" s="443"/>
      <c r="D14" s="443"/>
      <c r="F14" s="269"/>
      <c r="H14" s="270"/>
      <c r="M14" s="443"/>
      <c r="N14" s="443"/>
      <c r="P14" s="269"/>
      <c r="R14" s="270"/>
      <c r="T14" s="157"/>
      <c r="U14" s="157"/>
      <c r="V14" s="157"/>
      <c r="W14" s="157"/>
      <c r="X14" s="157"/>
      <c r="Y14" s="158"/>
      <c r="Z14" s="265"/>
      <c r="AA14" s="265"/>
      <c r="AB14" s="136"/>
    </row>
    <row r="15" spans="20:28" s="112" customFormat="1" ht="5.25" customHeight="1" hidden="1">
      <c r="T15" s="157"/>
      <c r="U15" s="157"/>
      <c r="V15" s="157"/>
      <c r="W15" s="157"/>
      <c r="X15" s="157"/>
      <c r="Y15" s="158"/>
      <c r="Z15" s="265"/>
      <c r="AA15" s="265"/>
      <c r="AB15" s="136"/>
    </row>
    <row r="16" spans="3:28" s="112" customFormat="1" ht="18" customHeight="1" hidden="1">
      <c r="C16" s="444"/>
      <c r="D16" s="444"/>
      <c r="M16" s="444"/>
      <c r="N16" s="445"/>
      <c r="T16" s="157"/>
      <c r="U16" s="157"/>
      <c r="V16" s="157"/>
      <c r="W16" s="157"/>
      <c r="X16" s="157"/>
      <c r="Y16" s="158"/>
      <c r="Z16" s="265"/>
      <c r="AA16" s="265"/>
      <c r="AB16" s="136"/>
    </row>
    <row r="17" spans="20:28" s="112" customFormat="1" ht="6" customHeight="1" hidden="1">
      <c r="T17" s="157"/>
      <c r="U17" s="158"/>
      <c r="V17" s="158"/>
      <c r="W17" s="158"/>
      <c r="X17" s="158"/>
      <c r="Y17" s="158"/>
      <c r="Z17" s="265"/>
      <c r="AA17" s="265"/>
      <c r="AB17" s="136"/>
    </row>
    <row r="18" spans="5:28" s="112" customFormat="1" ht="18.75" customHeight="1" hidden="1">
      <c r="E18" s="439"/>
      <c r="F18" s="439"/>
      <c r="G18" s="269"/>
      <c r="H18" s="271"/>
      <c r="N18" s="439"/>
      <c r="O18" s="439"/>
      <c r="P18" s="439"/>
      <c r="Q18" s="269"/>
      <c r="R18" s="270"/>
      <c r="T18" s="157"/>
      <c r="U18" s="158"/>
      <c r="V18" s="158"/>
      <c r="W18" s="158"/>
      <c r="X18" s="158"/>
      <c r="Y18" s="158"/>
      <c r="Z18" s="265"/>
      <c r="AA18" s="265"/>
      <c r="AB18" s="136"/>
    </row>
    <row r="19" spans="20:28" s="112" customFormat="1" ht="6" customHeight="1" hidden="1">
      <c r="T19" s="157"/>
      <c r="U19" s="158"/>
      <c r="V19" s="158"/>
      <c r="W19" s="158"/>
      <c r="X19" s="158"/>
      <c r="Y19" s="158"/>
      <c r="Z19" s="265"/>
      <c r="AA19" s="265"/>
      <c r="AB19" s="136"/>
    </row>
    <row r="20" spans="14:28" s="112" customFormat="1" ht="38.25" customHeight="1" hidden="1">
      <c r="N20" s="267"/>
      <c r="P20" s="272"/>
      <c r="R20" s="266"/>
      <c r="T20" s="157"/>
      <c r="U20" s="158"/>
      <c r="V20" s="158"/>
      <c r="W20" s="158"/>
      <c r="X20" s="158"/>
      <c r="Y20" s="158"/>
      <c r="Z20" s="265"/>
      <c r="AA20" s="265"/>
      <c r="AB20" s="136"/>
    </row>
    <row r="21" spans="4:28" s="112" customFormat="1" ht="18" customHeight="1" hidden="1">
      <c r="D21" s="273"/>
      <c r="N21" s="167"/>
      <c r="O21" s="167"/>
      <c r="P21" s="211"/>
      <c r="Q21" s="274"/>
      <c r="R21" s="177"/>
      <c r="U21" s="158"/>
      <c r="V21" s="275"/>
      <c r="W21" s="275"/>
      <c r="X21" s="158"/>
      <c r="Y21" s="276"/>
      <c r="Z21" s="265"/>
      <c r="AA21" s="265"/>
      <c r="AB21" s="136"/>
    </row>
    <row r="22" spans="14:28" s="112" customFormat="1" ht="12.75" hidden="1">
      <c r="N22" s="277"/>
      <c r="R22" s="278"/>
      <c r="T22" s="157"/>
      <c r="U22" s="158"/>
      <c r="V22" s="158"/>
      <c r="W22" s="158"/>
      <c r="X22" s="158"/>
      <c r="Y22" s="158"/>
      <c r="Z22" s="265"/>
      <c r="AA22" s="265"/>
      <c r="AB22" s="136"/>
    </row>
    <row r="23" spans="4:28" s="112" customFormat="1" ht="18.75" customHeight="1" hidden="1">
      <c r="D23" s="273"/>
      <c r="H23" s="278"/>
      <c r="N23" s="279"/>
      <c r="O23" s="279"/>
      <c r="P23" s="210"/>
      <c r="R23" s="274"/>
      <c r="U23" s="157"/>
      <c r="V23" s="267"/>
      <c r="W23" s="267"/>
      <c r="X23" s="266"/>
      <c r="Y23" s="277"/>
      <c r="Z23" s="265"/>
      <c r="AA23" s="265"/>
      <c r="AB23" s="136"/>
    </row>
    <row r="24" spans="4:28" s="112" customFormat="1" ht="12.75" hidden="1">
      <c r="D24" s="211"/>
      <c r="N24" s="280"/>
      <c r="R24" s="157"/>
      <c r="T24" s="157"/>
      <c r="U24" s="157"/>
      <c r="V24" s="157"/>
      <c r="W24" s="157"/>
      <c r="X24" s="266"/>
      <c r="Y24" s="157"/>
      <c r="Z24" s="265"/>
      <c r="AA24" s="265"/>
      <c r="AB24" s="136"/>
    </row>
    <row r="25" spans="4:28" s="112" customFormat="1" ht="18.75" customHeight="1" hidden="1">
      <c r="D25" s="273"/>
      <c r="N25" s="281"/>
      <c r="O25" s="281"/>
      <c r="P25" s="210"/>
      <c r="Q25" s="167"/>
      <c r="R25" s="167"/>
      <c r="T25" s="211"/>
      <c r="U25" s="157"/>
      <c r="V25" s="266"/>
      <c r="W25" s="157"/>
      <c r="X25" s="157"/>
      <c r="Y25" s="157"/>
      <c r="Z25" s="265"/>
      <c r="AA25" s="265"/>
      <c r="AB25" s="136"/>
    </row>
    <row r="26" spans="18:28" s="112" customFormat="1" ht="23.25" customHeight="1" hidden="1">
      <c r="R26" s="274"/>
      <c r="U26" s="157"/>
      <c r="V26" s="157"/>
      <c r="W26" s="157"/>
      <c r="X26" s="157"/>
      <c r="Y26" s="157"/>
      <c r="Z26" s="265"/>
      <c r="AA26" s="265"/>
      <c r="AB26" s="136"/>
    </row>
    <row r="27" spans="21:28" s="112" customFormat="1" ht="14.25" customHeight="1" hidden="1">
      <c r="U27" s="158"/>
      <c r="V27" s="158"/>
      <c r="W27" s="158"/>
      <c r="X27" s="158"/>
      <c r="Y27" s="158"/>
      <c r="Z27" s="265"/>
      <c r="AA27" s="265"/>
      <c r="AB27" s="136"/>
    </row>
    <row r="28" spans="21:28" s="112" customFormat="1" ht="12.75" hidden="1">
      <c r="U28" s="158"/>
      <c r="V28" s="158"/>
      <c r="W28" s="282"/>
      <c r="X28" s="158"/>
      <c r="Y28" s="158"/>
      <c r="Z28" s="265"/>
      <c r="AA28" s="265"/>
      <c r="AB28" s="136"/>
    </row>
    <row r="29" spans="21:28" s="112" customFormat="1" ht="12.75" hidden="1">
      <c r="U29" s="158"/>
      <c r="V29" s="158"/>
      <c r="W29" s="282"/>
      <c r="X29" s="158"/>
      <c r="Y29" s="158"/>
      <c r="Z29" s="265"/>
      <c r="AA29" s="265"/>
      <c r="AB29" s="136"/>
    </row>
    <row r="30" spans="21:28" s="112" customFormat="1" ht="12.75" hidden="1">
      <c r="U30" s="158"/>
      <c r="V30" s="158"/>
      <c r="W30" s="282"/>
      <c r="X30" s="158"/>
      <c r="Y30" s="158"/>
      <c r="Z30" s="265"/>
      <c r="AA30" s="265"/>
      <c r="AB30" s="136"/>
    </row>
    <row r="31" spans="21:28" s="112" customFormat="1" ht="12.75" hidden="1">
      <c r="U31" s="158"/>
      <c r="V31" s="158"/>
      <c r="W31" s="158"/>
      <c r="X31" s="158"/>
      <c r="Y31" s="158"/>
      <c r="Z31" s="265"/>
      <c r="AA31" s="265"/>
      <c r="AB31" s="136"/>
    </row>
    <row r="32" spans="21:28" s="112" customFormat="1" ht="12.75" hidden="1">
      <c r="U32" s="158"/>
      <c r="V32" s="158"/>
      <c r="W32" s="158"/>
      <c r="X32" s="158"/>
      <c r="Y32" s="158"/>
      <c r="Z32" s="265"/>
      <c r="AA32" s="265"/>
      <c r="AB32" s="136"/>
    </row>
    <row r="33" spans="21:28" s="112" customFormat="1" ht="12.75" hidden="1">
      <c r="U33" s="158"/>
      <c r="V33" s="158"/>
      <c r="W33" s="158"/>
      <c r="X33" s="158"/>
      <c r="Y33" s="158"/>
      <c r="Z33" s="265"/>
      <c r="AA33" s="265"/>
      <c r="AB33" s="136"/>
    </row>
    <row r="34" spans="18:28" s="112" customFormat="1" ht="18" customHeight="1" hidden="1">
      <c r="R34" s="259"/>
      <c r="T34" s="259"/>
      <c r="U34" s="158"/>
      <c r="V34" s="158"/>
      <c r="W34" s="158"/>
      <c r="X34" s="158"/>
      <c r="Y34" s="158"/>
      <c r="Z34" s="265"/>
      <c r="AA34" s="265"/>
      <c r="AB34" s="136"/>
    </row>
    <row r="35" spans="21:28" s="112" customFormat="1" ht="21" customHeight="1" hidden="1">
      <c r="U35" s="136"/>
      <c r="V35" s="157"/>
      <c r="W35" s="157"/>
      <c r="X35" s="157"/>
      <c r="Y35" s="157"/>
      <c r="Z35" s="265"/>
      <c r="AA35" s="265"/>
      <c r="AB35" s="136"/>
    </row>
    <row r="36" spans="21:27" s="112" customFormat="1" ht="19.5" customHeight="1" hidden="1">
      <c r="U36" s="157"/>
      <c r="V36" s="157"/>
      <c r="W36" s="157"/>
      <c r="X36" s="157"/>
      <c r="Y36" s="157"/>
      <c r="Z36" s="157"/>
      <c r="AA36" s="157"/>
    </row>
    <row r="37" spans="21:27" ht="18.75" customHeight="1">
      <c r="U37" s="183"/>
      <c r="V37" s="183"/>
      <c r="W37" s="183"/>
      <c r="X37" s="183"/>
      <c r="Y37" s="183"/>
      <c r="Z37" s="183"/>
      <c r="AA37" s="183"/>
    </row>
    <row r="38" spans="3:25" ht="13.5" customHeight="1">
      <c r="C38" s="420" t="s">
        <v>25</v>
      </c>
      <c r="D38" s="420"/>
      <c r="U38" s="183"/>
      <c r="V38" s="183"/>
      <c r="W38" s="183"/>
      <c r="X38" s="183"/>
      <c r="Y38" s="183"/>
    </row>
    <row r="39" spans="3:21" ht="9.75" customHeight="1">
      <c r="C39" s="183">
        <v>8</v>
      </c>
      <c r="D39" s="183">
        <v>40</v>
      </c>
      <c r="F39" s="183">
        <v>7</v>
      </c>
      <c r="G39" s="14">
        <v>83</v>
      </c>
      <c r="J39" s="183">
        <v>5</v>
      </c>
      <c r="K39" s="183">
        <v>7</v>
      </c>
      <c r="L39" s="14">
        <v>5</v>
      </c>
      <c r="M39" s="183">
        <v>9</v>
      </c>
      <c r="N39" s="183">
        <v>35</v>
      </c>
      <c r="P39" s="183">
        <v>7</v>
      </c>
      <c r="Q39" s="14">
        <v>33</v>
      </c>
      <c r="T39" s="183">
        <v>5</v>
      </c>
      <c r="U39" s="183">
        <v>67</v>
      </c>
    </row>
    <row r="40" spans="3:20" ht="16.5" customHeight="1">
      <c r="C40" s="320" t="str">
        <f>C39&amp;"zł  "&amp;D39&amp;"gr"</f>
        <v>8zł  40gr</v>
      </c>
      <c r="E40" s="428" t="str">
        <f>F39&amp;"zł  "&amp;G39&amp;"gr"</f>
        <v>7zł  83gr</v>
      </c>
      <c r="F40" s="434"/>
      <c r="G40" s="435"/>
      <c r="J40" s="320" t="str">
        <f>J39&amp;"zł  "&amp;K39&amp;"gr"</f>
        <v>5zł  7gr</v>
      </c>
      <c r="M40" s="320" t="str">
        <f>M39&amp;"zł  "&amp;N39&amp;"gr"</f>
        <v>9zł  35gr</v>
      </c>
      <c r="O40" s="428" t="str">
        <f>P39&amp;"zł  "&amp;Q39&amp;"gr"</f>
        <v>7zł  33gr</v>
      </c>
      <c r="P40" s="434"/>
      <c r="Q40" s="435"/>
      <c r="T40" s="320" t="str">
        <f>T39&amp;"zł  "&amp;U39&amp;"gr"</f>
        <v>5zł  67gr</v>
      </c>
    </row>
    <row r="41" spans="3:21" ht="12.75">
      <c r="C41" s="183">
        <f>C39+D41</f>
        <v>8.4</v>
      </c>
      <c r="D41" s="183">
        <f>D39*0.01</f>
        <v>0.4</v>
      </c>
      <c r="F41" s="183">
        <f>F39+G41</f>
        <v>7.83</v>
      </c>
      <c r="G41" s="14">
        <f>G39*0.01</f>
        <v>0.8300000000000001</v>
      </c>
      <c r="J41" s="183">
        <f>J39+K41</f>
        <v>5.07</v>
      </c>
      <c r="K41" s="183">
        <f>K39*0.01</f>
        <v>0.07</v>
      </c>
      <c r="M41" s="183">
        <f>M39+N41</f>
        <v>9.35</v>
      </c>
      <c r="N41" s="183">
        <f>N39*0.01</f>
        <v>0.35000000000000003</v>
      </c>
      <c r="P41" s="183">
        <f>P39+Q41</f>
        <v>7.33</v>
      </c>
      <c r="Q41" s="14">
        <f>Q39*0.01</f>
        <v>0.33</v>
      </c>
      <c r="T41" s="183">
        <f>T39+U41</f>
        <v>5.67</v>
      </c>
      <c r="U41" s="183">
        <f>U39*0.01</f>
        <v>0.67</v>
      </c>
    </row>
    <row r="42" ht="10.5" customHeight="1"/>
    <row r="43" ht="11.25" customHeight="1"/>
    <row r="44" ht="11.25" customHeight="1"/>
    <row r="45" ht="13.5" customHeight="1"/>
    <row r="46" spans="3:21" ht="13.5" hidden="1" thickBot="1">
      <c r="C46" s="183">
        <v>7</v>
      </c>
      <c r="D46" s="183">
        <v>40</v>
      </c>
      <c r="F46" s="183">
        <v>8</v>
      </c>
      <c r="G46" s="14">
        <v>48</v>
      </c>
      <c r="J46" s="183">
        <v>6</v>
      </c>
      <c r="K46" s="183">
        <v>97</v>
      </c>
      <c r="M46" s="183">
        <v>6</v>
      </c>
      <c r="N46" s="183">
        <v>75</v>
      </c>
      <c r="P46" s="183">
        <v>4</v>
      </c>
      <c r="Q46" s="163">
        <v>70</v>
      </c>
      <c r="R46" s="163"/>
      <c r="T46" s="183">
        <v>10</v>
      </c>
      <c r="U46" s="183">
        <v>58</v>
      </c>
    </row>
    <row r="47" spans="3:20" ht="16.5" customHeight="1">
      <c r="C47" s="320" t="str">
        <f>C46&amp;"zł  "&amp;D46&amp;"gr"</f>
        <v>7zł  40gr</v>
      </c>
      <c r="E47" s="428" t="str">
        <f>F46&amp;"zł  "&amp;G46&amp;"gr"</f>
        <v>8zł  48gr</v>
      </c>
      <c r="F47" s="429"/>
      <c r="G47" s="430"/>
      <c r="J47" s="320" t="str">
        <f>J46&amp;"zł  "&amp;K46&amp;"gr"</f>
        <v>6zł  97gr</v>
      </c>
      <c r="M47" s="320" t="str">
        <f>M46&amp;"zł  "&amp;N46&amp;"gr"</f>
        <v>6zł  75gr</v>
      </c>
      <c r="O47" s="428" t="str">
        <f>P46&amp;"zł  "&amp;Q46&amp;"gr"</f>
        <v>4zł  70gr</v>
      </c>
      <c r="P47" s="434"/>
      <c r="Q47" s="435"/>
      <c r="R47" s="185"/>
      <c r="T47" s="320" t="str">
        <f>T46&amp;"zł  "&amp;U46&amp;"gr"</f>
        <v>10zł  58gr</v>
      </c>
    </row>
    <row r="48" spans="3:21" ht="12.75">
      <c r="C48" s="183">
        <f>C46+D48</f>
        <v>7.4</v>
      </c>
      <c r="D48" s="183">
        <f>D46*0.01</f>
        <v>0.4</v>
      </c>
      <c r="F48" s="183">
        <f>F46+G48</f>
        <v>8.48</v>
      </c>
      <c r="G48" s="14">
        <f>G46*0.01</f>
        <v>0.48</v>
      </c>
      <c r="J48" s="183">
        <f>J46+K48</f>
        <v>6.97</v>
      </c>
      <c r="K48" s="183">
        <f>K46*0.01</f>
        <v>0.97</v>
      </c>
      <c r="M48" s="183">
        <f>M46+N48</f>
        <v>6.75</v>
      </c>
      <c r="N48" s="183">
        <f>N46*0.01</f>
        <v>0.75</v>
      </c>
      <c r="P48" s="183">
        <f>P46+Q48</f>
        <v>4.7</v>
      </c>
      <c r="Q48" s="14">
        <f>Q46*0.01</f>
        <v>0.7000000000000001</v>
      </c>
      <c r="R48" s="185"/>
      <c r="T48" s="183">
        <f>T46+U48</f>
        <v>10.58</v>
      </c>
      <c r="U48" s="183">
        <f>U46*0.01</f>
        <v>0.58</v>
      </c>
    </row>
    <row r="49" ht="10.5" customHeight="1"/>
    <row r="50" ht="11.25" customHeight="1"/>
    <row r="51" ht="10.5" customHeight="1"/>
    <row r="52" ht="9.75" customHeight="1" hidden="1"/>
    <row r="53" spans="6:20" ht="10.5" customHeight="1">
      <c r="F53" s="321"/>
      <c r="T53" s="183"/>
    </row>
    <row r="54" spans="11:21" ht="13.5" thickBot="1">
      <c r="K54" s="185"/>
      <c r="L54" s="185"/>
      <c r="M54" s="163"/>
      <c r="N54" s="163"/>
      <c r="O54" s="163"/>
      <c r="P54" s="427"/>
      <c r="Q54" s="427"/>
      <c r="R54" s="427"/>
      <c r="S54" s="163"/>
      <c r="T54" s="163"/>
      <c r="U54" s="185"/>
    </row>
    <row r="55" spans="3:22" ht="13.5" thickTop="1">
      <c r="C55" s="322"/>
      <c r="D55" s="323"/>
      <c r="E55" s="324"/>
      <c r="F55" s="322"/>
      <c r="H55" s="205"/>
      <c r="J55" s="324"/>
      <c r="K55" s="185"/>
      <c r="L55" s="185"/>
      <c r="M55" s="322"/>
      <c r="N55" s="163"/>
      <c r="O55" s="163"/>
      <c r="P55" s="325"/>
      <c r="Q55" s="163"/>
      <c r="R55" s="431" t="s">
        <v>13</v>
      </c>
      <c r="S55" s="432"/>
      <c r="T55" s="433"/>
      <c r="U55" s="163"/>
      <c r="V55" s="163"/>
    </row>
    <row r="56" spans="3:22" ht="19.5" customHeight="1" thickBot="1">
      <c r="C56" s="326"/>
      <c r="D56" s="327">
        <f>IF(E56="","","+")</f>
      </c>
      <c r="E56" s="440"/>
      <c r="F56" s="440"/>
      <c r="G56" s="440"/>
      <c r="H56" s="327">
        <f>IF(J56="","","+")</f>
      </c>
      <c r="I56" s="328"/>
      <c r="J56" s="326"/>
      <c r="K56" s="423">
        <f>IF(M56="","","+")</f>
      </c>
      <c r="L56" s="423"/>
      <c r="M56" s="326"/>
      <c r="N56" s="329"/>
      <c r="O56" s="330"/>
      <c r="P56" s="163"/>
      <c r="Q56" s="163"/>
      <c r="R56" s="424" t="str">
        <f>T59&amp;" zł"</f>
        <v>95 zł</v>
      </c>
      <c r="S56" s="425"/>
      <c r="T56" s="426"/>
      <c r="U56" s="163"/>
      <c r="V56" s="163"/>
    </row>
    <row r="57" spans="3:22" ht="21.75" customHeight="1" thickTop="1">
      <c r="C57" s="183"/>
      <c r="D57" s="331">
        <f>IF(D59="","",IF(D59=TRUNC(T57),"C","D"))</f>
      </c>
      <c r="E57" s="441"/>
      <c r="F57" s="441"/>
      <c r="H57" s="331">
        <f>IF(H59="","",IF(H59=H58,"C","D"))</f>
      </c>
      <c r="J57" s="183"/>
      <c r="L57" s="332"/>
      <c r="M57" s="333"/>
      <c r="N57" s="163"/>
      <c r="O57" s="163"/>
      <c r="P57" s="183"/>
      <c r="Q57" s="183"/>
      <c r="R57" s="183"/>
      <c r="S57" s="183"/>
      <c r="T57" s="183">
        <f>SUM(C57,E57,J57,M57)</f>
        <v>0</v>
      </c>
      <c r="U57" s="163"/>
      <c r="V57" s="163"/>
    </row>
    <row r="58" spans="4:22" ht="6" customHeight="1">
      <c r="D58" s="183">
        <f>INT(T57)</f>
        <v>0</v>
      </c>
      <c r="H58" s="183">
        <f>ROUND((ROUND(T57,2)-D58)*100,0)</f>
        <v>0</v>
      </c>
      <c r="K58" s="332"/>
      <c r="L58" s="332"/>
      <c r="M58" s="332"/>
      <c r="N58" s="163"/>
      <c r="O58" s="163"/>
      <c r="P58" s="183"/>
      <c r="Q58" s="183"/>
      <c r="R58" s="334"/>
      <c r="S58" s="183"/>
      <c r="T58" s="183"/>
      <c r="U58" s="163"/>
      <c r="V58" s="163"/>
    </row>
    <row r="59" spans="3:22" ht="18.75" customHeight="1" thickBot="1">
      <c r="C59" s="189" t="s">
        <v>15</v>
      </c>
      <c r="D59" s="123"/>
      <c r="E59" s="37"/>
      <c r="F59" s="335" t="s">
        <v>11</v>
      </c>
      <c r="G59" s="38"/>
      <c r="H59" s="294"/>
      <c r="I59" s="436" t="s">
        <v>12</v>
      </c>
      <c r="J59" s="436"/>
      <c r="K59" s="336"/>
      <c r="L59" s="336"/>
      <c r="M59" s="336"/>
      <c r="N59" s="336"/>
      <c r="O59" s="163"/>
      <c r="Q59" s="250"/>
      <c r="R59" s="250"/>
      <c r="S59" s="250"/>
      <c r="T59" s="183">
        <v>95</v>
      </c>
      <c r="U59" s="163"/>
      <c r="V59" s="163"/>
    </row>
    <row r="60" spans="11:22" ht="11.25" customHeight="1" thickBot="1" thickTop="1">
      <c r="K60" s="336"/>
      <c r="L60" s="336"/>
      <c r="M60" s="336"/>
      <c r="N60" s="336"/>
      <c r="O60" s="163"/>
      <c r="Q60" s="137"/>
      <c r="R60" s="137"/>
      <c r="S60" s="137"/>
      <c r="T60" s="337" t="s">
        <v>38</v>
      </c>
      <c r="U60" s="163"/>
      <c r="V60" s="163"/>
    </row>
    <row r="61" spans="6:22" ht="1.5" customHeight="1" thickTop="1">
      <c r="F61" s="183">
        <v>0</v>
      </c>
      <c r="K61" s="336"/>
      <c r="L61" s="336"/>
      <c r="M61" s="336"/>
      <c r="N61" s="336"/>
      <c r="O61" s="163"/>
      <c r="P61" s="183"/>
      <c r="Q61" s="183"/>
      <c r="R61" s="183"/>
      <c r="S61" s="183"/>
      <c r="T61" s="183"/>
      <c r="U61" s="163"/>
      <c r="V61" s="163"/>
    </row>
    <row r="62" spans="4:22" ht="18.75" customHeight="1">
      <c r="D62" s="438" t="str">
        <f>R56</f>
        <v>95 zł</v>
      </c>
      <c r="E62" s="438"/>
      <c r="F62" s="338">
        <f>IF(G62="","","-")</f>
      </c>
      <c r="G62" s="437">
        <f>IF(AND(D57="C",H57="C",K59=""),D59&amp;" zł "&amp;H59&amp;" gr","")</f>
      </c>
      <c r="H62" s="437"/>
      <c r="I62" s="437"/>
      <c r="J62" s="339"/>
      <c r="K62" s="336"/>
      <c r="L62" s="336"/>
      <c r="M62" s="336"/>
      <c r="N62" s="336"/>
      <c r="O62" s="163"/>
      <c r="P62" s="183"/>
      <c r="Q62" s="183"/>
      <c r="R62" s="183"/>
      <c r="S62" s="183"/>
      <c r="T62" s="183"/>
      <c r="U62" s="163"/>
      <c r="V62" s="163"/>
    </row>
    <row r="63" spans="4:22" ht="8.25" customHeight="1">
      <c r="D63" s="183">
        <f>P64</f>
        <v>95</v>
      </c>
      <c r="E63" s="183"/>
      <c r="F63" s="183"/>
      <c r="G63" s="183"/>
      <c r="H63" s="183">
        <f>R64</f>
        <v>0</v>
      </c>
      <c r="K63" s="336"/>
      <c r="L63" s="336"/>
      <c r="M63" s="336"/>
      <c r="N63" s="336"/>
      <c r="O63" s="163"/>
      <c r="P63" s="183"/>
      <c r="Q63" s="183"/>
      <c r="R63" s="183"/>
      <c r="S63" s="183"/>
      <c r="T63" s="183"/>
      <c r="U63" s="163"/>
      <c r="V63" s="163"/>
    </row>
    <row r="64" spans="3:22" ht="18.75" customHeight="1">
      <c r="C64" s="189" t="s">
        <v>14</v>
      </c>
      <c r="D64" s="123"/>
      <c r="E64" s="37"/>
      <c r="F64" s="335" t="s">
        <v>11</v>
      </c>
      <c r="G64" s="38"/>
      <c r="H64" s="123"/>
      <c r="I64" s="436" t="s">
        <v>12</v>
      </c>
      <c r="J64" s="436"/>
      <c r="K64" s="340" t="str">
        <f>IF(C56="","Aby rozpocząć zakupy, kliknij w wybrany przedmiot.",IF(AND(D57="C",H57="C",D65="C",H65="C"),"Dziękuję. Zpraszam do ponownych zakupów.",IF(AND(T57&gt;T59,D57="C",H57="C"),"Przepraszm, ale nie starczy Ci pieniędzy na zapłacenie rachunku. Zapraszam do nowych zakupów.","Świetny wybór!")))</f>
        <v>Aby rozpocząć zakupy, kliknij w wybrany przedmiot.</v>
      </c>
      <c r="L64" s="318"/>
      <c r="M64" s="318"/>
      <c r="N64" s="318"/>
      <c r="O64" s="163"/>
      <c r="P64" s="183">
        <f>INT(T64)</f>
        <v>95</v>
      </c>
      <c r="Q64" s="183"/>
      <c r="R64" s="334">
        <f>ROUND(100*(T64-P64),0)</f>
        <v>0</v>
      </c>
      <c r="S64" s="183"/>
      <c r="T64" s="341">
        <f>T59-T57</f>
        <v>95</v>
      </c>
      <c r="U64" s="163"/>
      <c r="V64" s="163"/>
    </row>
    <row r="65" spans="4:22" ht="19.5" customHeight="1">
      <c r="D65" s="331">
        <f>IF(D64="","",IF(D64=D63,"C","D"))</f>
      </c>
      <c r="H65" s="331">
        <f>IF(H64="","",IF(H64=H63,"C","D"))</f>
      </c>
      <c r="K65" s="318"/>
      <c r="L65" s="318"/>
      <c r="M65" s="318"/>
      <c r="N65" s="318"/>
      <c r="O65" s="163"/>
      <c r="P65" s="163"/>
      <c r="Q65" s="163"/>
      <c r="R65" s="163"/>
      <c r="S65" s="163"/>
      <c r="T65" s="163"/>
      <c r="U65" s="163"/>
      <c r="V65" s="163"/>
    </row>
    <row r="66" spans="6:22" ht="26.25" customHeight="1">
      <c r="F66" s="341">
        <f>D64+0.01*H64</f>
        <v>0</v>
      </c>
      <c r="K66" s="318"/>
      <c r="L66" s="318"/>
      <c r="M66" s="318"/>
      <c r="N66" s="318"/>
      <c r="O66" s="185"/>
      <c r="P66" s="163"/>
      <c r="Q66" s="163"/>
      <c r="R66" s="226"/>
      <c r="S66" s="163"/>
      <c r="T66" s="319"/>
      <c r="U66" s="163"/>
      <c r="V66" s="163"/>
    </row>
    <row r="67" spans="11:21" ht="12.75">
      <c r="K67" s="185"/>
      <c r="L67" s="185"/>
      <c r="M67" s="342"/>
      <c r="N67" s="185"/>
      <c r="O67" s="185"/>
      <c r="P67" s="185"/>
      <c r="Q67" s="185"/>
      <c r="R67" s="185"/>
      <c r="S67" s="185"/>
      <c r="T67" s="185"/>
      <c r="U67" s="185"/>
    </row>
    <row r="68" spans="11:21" ht="12.75">
      <c r="K68" s="185"/>
      <c r="L68" s="185"/>
      <c r="M68" s="342"/>
      <c r="N68" s="185"/>
      <c r="O68" s="185"/>
      <c r="P68" s="185"/>
      <c r="Q68" s="185"/>
      <c r="R68" s="185"/>
      <c r="S68" s="185"/>
      <c r="T68" s="185"/>
      <c r="U68" s="185"/>
    </row>
  </sheetData>
  <mergeCells count="22">
    <mergeCell ref="O40:Q40"/>
    <mergeCell ref="N18:P18"/>
    <mergeCell ref="C4:D4"/>
    <mergeCell ref="C38:D38"/>
    <mergeCell ref="C14:D14"/>
    <mergeCell ref="C16:D16"/>
    <mergeCell ref="M14:N14"/>
    <mergeCell ref="M16:N16"/>
    <mergeCell ref="I64:J64"/>
    <mergeCell ref="G62:I62"/>
    <mergeCell ref="D62:E62"/>
    <mergeCell ref="E18:F18"/>
    <mergeCell ref="E40:G40"/>
    <mergeCell ref="I59:J59"/>
    <mergeCell ref="E56:G56"/>
    <mergeCell ref="E57:F57"/>
    <mergeCell ref="K56:L56"/>
    <mergeCell ref="R56:T56"/>
    <mergeCell ref="P54:R54"/>
    <mergeCell ref="E47:G47"/>
    <mergeCell ref="R55:T55"/>
    <mergeCell ref="O47:Q47"/>
  </mergeCells>
  <conditionalFormatting sqref="G59">
    <cfRule type="expression" priority="1" dxfId="18" stopIfTrue="1">
      <formula>AND(G59&lt;&gt;"",G59=$R$58)</formula>
    </cfRule>
    <cfRule type="expression" priority="2" dxfId="19" stopIfTrue="1">
      <formula>AND(G59&lt;&gt;"",G59&lt;&gt;$R$58)</formula>
    </cfRule>
  </conditionalFormatting>
  <conditionalFormatting sqref="E64">
    <cfRule type="expression" priority="3" dxfId="18" stopIfTrue="1">
      <formula>AND(E64&lt;&gt;"",E64=$P$64)</formula>
    </cfRule>
    <cfRule type="expression" priority="4" dxfId="19" stopIfTrue="1">
      <formula>AND(E64&lt;&gt;"",E64&lt;&gt;$P$64)</formula>
    </cfRule>
  </conditionalFormatting>
  <conditionalFormatting sqref="G64">
    <cfRule type="expression" priority="5" dxfId="18" stopIfTrue="1">
      <formula>AND(G64&lt;&gt;"",G64=$R$64)</formula>
    </cfRule>
    <cfRule type="expression" priority="6" dxfId="19" stopIfTrue="1">
      <formula>AND(G64&lt;&gt;"",G64&lt;&gt;$R$64)</formula>
    </cfRule>
  </conditionalFormatting>
  <conditionalFormatting sqref="D57 H57 H65 D65">
    <cfRule type="cellIs" priority="7" dxfId="7" operator="equal" stopIfTrue="1">
      <formula>"C"</formula>
    </cfRule>
  </conditionalFormatting>
  <conditionalFormatting sqref="C59 C64">
    <cfRule type="expression" priority="8" dxfId="20" stopIfTrue="1">
      <formula>($C$56&lt;&gt;"")</formula>
    </cfRule>
  </conditionalFormatting>
  <conditionalFormatting sqref="D59">
    <cfRule type="expression" priority="9" dxfId="5" stopIfTrue="1">
      <formula>($D$57="C")</formula>
    </cfRule>
    <cfRule type="expression" priority="10" dxfId="6" stopIfTrue="1">
      <formula>AND(D59&lt;&gt;"",D59&lt;&gt;$R$60)</formula>
    </cfRule>
    <cfRule type="expression" priority="11" dxfId="2" stopIfTrue="1">
      <formula>($C$56&lt;&gt;"")</formula>
    </cfRule>
  </conditionalFormatting>
  <conditionalFormatting sqref="F59 F64">
    <cfRule type="expression" priority="12" dxfId="21" stopIfTrue="1">
      <formula>($C$57&lt;&gt;"")</formula>
    </cfRule>
  </conditionalFormatting>
  <conditionalFormatting sqref="H59">
    <cfRule type="expression" priority="13" dxfId="5" stopIfTrue="1">
      <formula>($H$57="C")</formula>
    </cfRule>
    <cfRule type="expression" priority="14" dxfId="6" stopIfTrue="1">
      <formula>AND(H59&lt;&gt;"",H59&lt;&gt;$P$60)</formula>
    </cfRule>
    <cfRule type="expression" priority="15" dxfId="2" stopIfTrue="1">
      <formula>($C$56&lt;&gt;"")</formula>
    </cfRule>
  </conditionalFormatting>
  <conditionalFormatting sqref="I59:J59 I64:J64">
    <cfRule type="expression" priority="16" dxfId="22" stopIfTrue="1">
      <formula>($C$56&lt;&gt;"")</formula>
    </cfRule>
  </conditionalFormatting>
  <conditionalFormatting sqref="D64">
    <cfRule type="expression" priority="17" dxfId="5" stopIfTrue="1">
      <formula>AND(D64&lt;&gt;"",D64=$P$64)</formula>
    </cfRule>
    <cfRule type="expression" priority="18" dxfId="6" stopIfTrue="1">
      <formula>AND(D64&lt;&gt;"",D64&lt;&gt;$P$64)</formula>
    </cfRule>
    <cfRule type="expression" priority="19" dxfId="2" stopIfTrue="1">
      <formula>($C$56&lt;&gt;"")</formula>
    </cfRule>
  </conditionalFormatting>
  <conditionalFormatting sqref="H64">
    <cfRule type="expression" priority="20" dxfId="5" stopIfTrue="1">
      <formula>AND(H64&lt;&gt;"",H64=$R$64)</formula>
    </cfRule>
    <cfRule type="expression" priority="21" dxfId="6" stopIfTrue="1">
      <formula>AND(H64&lt;&gt;"",H64&lt;&gt;$R$64)</formula>
    </cfRule>
    <cfRule type="expression" priority="22" dxfId="2" stopIfTrue="1">
      <formula>($C$56&lt;&gt;"")</formula>
    </cfRule>
  </conditionalFormatting>
  <conditionalFormatting sqref="D62:E62">
    <cfRule type="expression" priority="23" dxfId="23" stopIfTrue="1">
      <formula>($C$56&lt;&gt;"")</formula>
    </cfRule>
  </conditionalFormatting>
  <dataValidations count="3">
    <dataValidation errorStyle="information" type="whole" allowBlank="1" showInputMessage="1" showErrorMessage="1" error="iii" sqref="E59">
      <formula1>0</formula1>
      <formula2>15</formula2>
    </dataValidation>
    <dataValidation type="custom" operator="lessThan" allowBlank="1" showInputMessage="1" showErrorMessage="1" errorTitle="UWAGA!" error="Wpisana wartość jest nieprawidłowa." sqref="D59 D64">
      <formula1>AND(ISNUMBER(D59),D59&gt;0,D59&lt;1000,CELL("format",D59)="G",LEN(D59)&lt;4)</formula1>
    </dataValidation>
    <dataValidation type="custom" operator="lessThan" allowBlank="1" showInputMessage="1" showErrorMessage="1" errorTitle="UWAGA!" error="Wpisana wartość jest nieprawidłowa." sqref="H64 H59">
      <formula1>AND(ISNUMBER(H64),H64&gt;0,H64&lt;1000,CELL("format",H64)="G",LEN(H64)&lt;3)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Gdańskie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klasa IV</dc:title>
  <dc:subject>Dodawanie i odejmowanie liczb naturalnych</dc:subject>
  <dc:creator>Mirosława Krzyzanowska</dc:creator>
  <cp:keywords/>
  <dc:description/>
  <cp:lastModifiedBy>Krzyżanowska</cp:lastModifiedBy>
  <cp:lastPrinted>2002-02-05T20:51:55Z</cp:lastPrinted>
  <dcterms:created xsi:type="dcterms:W3CDTF">2001-05-13T11:04:09Z</dcterms:created>
  <dcterms:modified xsi:type="dcterms:W3CDTF">2003-06-06T18:45:04Z</dcterms:modified>
  <cp:category/>
  <cp:version/>
  <cp:contentType/>
  <cp:contentStatus/>
</cp:coreProperties>
</file>