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30" windowWidth="11700" windowHeight="7815" activeTab="3"/>
  </bookViews>
  <sheets>
    <sheet name="Arkusz2" sheetId="1" r:id="rId1"/>
    <sheet name="Arkusz1" sheetId="2" r:id="rId2"/>
    <sheet name="Arkusz4" sheetId="3" r:id="rId3"/>
    <sheet name="Arkusz5" sheetId="4" r:id="rId4"/>
    <sheet name="Arkusz6" sheetId="5" r:id="rId5"/>
    <sheet name="Arkusz3" sheetId="6" r:id="rId6"/>
    <sheet name="Arkusz9" sheetId="7" r:id="rId7"/>
  </sheets>
  <externalReferences>
    <externalReference r:id="rId10"/>
    <externalReference r:id="rId11"/>
  </externalReferences>
  <definedNames>
    <definedName name="dzialania">'[1]Arkusz2'!$J$8,'[1]Arkusz2'!$J$13,'[1]Arkusz2'!$J$18,'[1]Arkusz2'!$J$23,'[1]Arkusz2'!$J$28</definedName>
    <definedName name="GraLos">'Arkusz4'!$F$5:$F$10</definedName>
    <definedName name="GraOdp">'Arkusz4'!$I$5,'Arkusz4'!$I$7,'Arkusz4'!$I$9,'Arkusz4'!$I$11,'Arkusz4'!$I$13,'Arkusz4'!$I$15</definedName>
    <definedName name="GraSpr">'Arkusz4'!$K$5,'Arkusz4'!$K$7,'Arkusz4'!$K$9,'Arkusz4'!$K$11,'Arkusz4'!$K$13,'Arkusz4'!$K$15</definedName>
    <definedName name="GraStrzał">'Arkusz4'!$E$4:$E$15</definedName>
    <definedName name="Kwadrat" localSheetId="6">'[2]Arkusz5'!$Q$3:$AA$6,'[2]Arkusz5'!$Q$7:$X$7</definedName>
    <definedName name="LosBezZer">'Arkusz2'!$Q$6,'Arkusz2'!$R$9,'Arkusz2'!$S$12</definedName>
    <definedName name="LosZZer">'Arkusz2'!$M$6,'Arkusz2'!$N$6,'Arkusz2'!$P$6,'Arkusz2'!$R$6,'Arkusz2'!$M$9,'Arkusz2'!$N$9,'Arkusz2'!$P$9,'Arkusz2'!$Q$9,'Arkusz2'!$M$12,'Arkusz2'!$N$12,'Arkusz2'!$P$12,'Arkusz2'!$Q$12,'Arkusz2'!$R$12</definedName>
    <definedName name="Sprawdzian">'[1]Arkusz5'!$J$5,'[1]Arkusz5'!$J$10,'[1]Arkusz5'!$J$15,'[1]Arkusz5'!$J$20,'[1]Arkusz5'!$J$25,'[1]Arkusz5'!$V$5,'[1]Arkusz5'!$V$10,'[1]Arkusz5'!$V$15,'[1]Arkusz5'!$V$20,'[1]Arkusz5'!$V$25</definedName>
    <definedName name="Zad1Odp">'Arkusz2'!$I$6,'Arkusz2'!$I$9,'Arkusz2'!$I$12,'Arkusz2'!$U$6,'Arkusz2'!$U$9,'Arkusz2'!$U$12</definedName>
  </definedNames>
  <calcPr fullCalcOnLoad="1"/>
</workbook>
</file>

<file path=xl/comments2.xml><?xml version="1.0" encoding="utf-8"?>
<comments xmlns="http://schemas.openxmlformats.org/spreadsheetml/2006/main">
  <authors>
    <author>Kryzanowska</author>
  </authors>
  <commentList>
    <comment ref="C24" authorId="0">
      <text>
        <r>
          <rPr>
            <b/>
            <sz val="12"/>
            <color indexed="62"/>
            <rFont val="Arial CE"/>
            <family val="2"/>
          </rPr>
          <t>Zaokrąglenie liczby do dziesiątek jest wielokrotnością liczby 10. Zaokrągleniem liczby jest ta wielokrotność liczby 10, która jest jej bliższa na osi liczbowej (mniej się od niej różni).</t>
        </r>
      </text>
    </comment>
  </commentList>
</comments>
</file>

<file path=xl/comments3.xml><?xml version="1.0" encoding="utf-8"?>
<comments xmlns="http://schemas.openxmlformats.org/spreadsheetml/2006/main">
  <authors>
    <author>Krzyzanowska</author>
  </authors>
  <commentList>
    <comment ref="C2" authorId="0">
      <text>
        <r>
          <rPr>
            <b/>
            <sz val="12"/>
            <color indexed="62"/>
            <rFont val="Arial"/>
            <family val="2"/>
          </rPr>
          <t>Kliknij w START, aby rozpocząć grę. Następnie wpisz zaokraglenia danych liczb (</t>
        </r>
        <r>
          <rPr>
            <b/>
            <i/>
            <sz val="12"/>
            <color indexed="62"/>
            <rFont val="Arial"/>
            <family val="2"/>
          </rPr>
          <t>uważnie czytaj polecenia w chmurce</t>
        </r>
        <r>
          <rPr>
            <b/>
            <sz val="12"/>
            <color indexed="62"/>
            <rFont val="Arial"/>
            <family val="2"/>
          </rPr>
          <t>). Aby sprawdzić swoje rozwiązania, kliknij SPRAWDŹ. Prawidłowe wyniki przesuwają nas o jedno pole do przodu, błędne do tyłu. Wygrywa ten, kto dojdzie do METY.</t>
        </r>
      </text>
    </comment>
  </commentList>
</comments>
</file>

<file path=xl/comments7.xml><?xml version="1.0" encoding="utf-8"?>
<comments xmlns="http://schemas.openxmlformats.org/spreadsheetml/2006/main">
  <authors>
    <author>Kryzanowska</author>
  </authors>
  <commentList>
    <comment ref="I25" authorId="0">
      <text>
        <r>
          <rPr>
            <b/>
            <sz val="12"/>
            <color indexed="62"/>
            <rFont val="Arial CE"/>
            <family val="2"/>
          </rPr>
          <t xml:space="preserve">Dodatkowe informacje.
</t>
        </r>
      </text>
    </comment>
  </commentList>
</comments>
</file>

<file path=xl/sharedStrings.xml><?xml version="1.0" encoding="utf-8"?>
<sst xmlns="http://schemas.openxmlformats.org/spreadsheetml/2006/main" count="69" uniqueCount="55">
  <si>
    <t>s</t>
  </si>
  <si>
    <t>»</t>
  </si>
  <si>
    <t>tysięcy</t>
  </si>
  <si>
    <t>setek</t>
  </si>
  <si>
    <t>dziesiątek</t>
  </si>
  <si>
    <t>jedności</t>
  </si>
  <si>
    <t>,</t>
  </si>
  <si>
    <t>dziesiątych</t>
  </si>
  <si>
    <t>setnych</t>
  </si>
  <si>
    <t>części</t>
  </si>
  <si>
    <t>Szuflandia</t>
  </si>
  <si>
    <t>START</t>
  </si>
  <si>
    <t>META</t>
  </si>
  <si>
    <t>Suma</t>
  </si>
  <si>
    <t>&lt;</t>
  </si>
  <si>
    <t>dana liczba jest bliższa liczbie</t>
  </si>
  <si>
    <t xml:space="preserve">decyduje o tym cyfra </t>
  </si>
  <si>
    <t>gdy jest ona równa   0, 1, 2, 3, 4   zaokrąglamy w dół</t>
  </si>
  <si>
    <r>
      <t>2.</t>
    </r>
    <r>
      <rPr>
        <b/>
        <sz val="12"/>
        <color indexed="62"/>
        <rFont val="Arial CE"/>
        <family val="2"/>
      </rPr>
      <t xml:space="preserve"> Ćwiczenia w zaokrąglaniu liczb.</t>
    </r>
  </si>
  <si>
    <t>Dlaczego?</t>
  </si>
  <si>
    <t>gdy jest ona równa   5, 6, 7, 8 ,9   zaokrąglamy w górę</t>
  </si>
  <si>
    <t>Zauważ, że:</t>
  </si>
  <si>
    <t>Zasady gry</t>
  </si>
  <si>
    <t>1.</t>
  </si>
  <si>
    <t xml:space="preserve">Odpowiedzi  można wpisywać do  niebieskich aktywnych komórek (otoczonych ramką):  </t>
  </si>
  <si>
    <t>2.</t>
  </si>
  <si>
    <t>kliknąć w nią myszką,</t>
  </si>
  <si>
    <t>3.</t>
  </si>
  <si>
    <t>C</t>
  </si>
  <si>
    <t>4.</t>
  </si>
  <si>
    <t>D</t>
  </si>
  <si>
    <t>5.</t>
  </si>
  <si>
    <t>6.</t>
  </si>
  <si>
    <t xml:space="preserve">np. dla przycisku </t>
  </si>
  <si>
    <t xml:space="preserve">7. </t>
  </si>
  <si>
    <t xml:space="preserve">Najeżdżając myszką na komórkę </t>
  </si>
  <si>
    <t>np.</t>
  </si>
  <si>
    <t>Wskazówka</t>
  </si>
  <si>
    <r>
      <t>3.</t>
    </r>
    <r>
      <rPr>
        <b/>
        <sz val="12"/>
        <color indexed="62"/>
        <rFont val="Arial CE"/>
        <family val="2"/>
      </rPr>
      <t xml:space="preserve"> Trochę zabawy.</t>
    </r>
  </si>
  <si>
    <r>
      <t>1.</t>
    </r>
    <r>
      <rPr>
        <b/>
        <sz val="12"/>
        <color indexed="62"/>
        <rFont val="Arial CE"/>
        <family val="2"/>
      </rPr>
      <t xml:space="preserve"> Przykłady zaokrąglania liczb – reguły zaokrąglania.</t>
    </r>
  </si>
  <si>
    <r>
      <t xml:space="preserve">Po wpisaniu każdej odpowiedzi należy nacisnąć na klawiaturze klawisz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 (patrz p.2).</t>
    </r>
  </si>
  <si>
    <t>–</t>
  </si>
  <si>
    <r>
      <t xml:space="preserve">przenieść zaznaczenie (czarną ramkę) za pomocą klawiszy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</t>
    </r>
    <r>
      <rPr>
        <b/>
        <sz val="12"/>
        <color indexed="12"/>
        <rFont val="Arial CE"/>
        <family val="2"/>
      </rPr>
      <t>TAB</t>
    </r>
    <r>
      <rPr>
        <sz val="12"/>
        <color indexed="62"/>
        <rFont val="Arial CE"/>
        <family val="2"/>
      </rPr>
      <t xml:space="preserve">
lub klawiszy strzałek.</t>
    </r>
  </si>
  <si>
    <r>
      <t>Symbol ten oznacza prawidłową odpowiedź (jeżeli odpowiedzi sprawdzane są na bieżąco, ujrzymy go zaraz po naciśnięciu</t>
    </r>
    <r>
      <rPr>
        <sz val="12"/>
        <color indexed="10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kolejna komórka stanie się aktywna). </t>
    </r>
  </si>
  <si>
    <t>Aby komórka stała się aktywna (otoczona ramką), należy:</t>
  </si>
  <si>
    <r>
      <t>Symbol ten oznacza błędną odpowiedź (jeżeli odpowiedzi sprawdzane są na bieżąco, ujrzymy go zaraz po naciśnięciu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aktywna komórka nie zmieni położenia – błędną odpowiedź można poprawić). </t>
    </r>
  </si>
  <si>
    <t>Każdy element arkusza, który po kliknięciu wykonuje określone zadanie, oznaczony jest symbolem:</t>
  </si>
  <si>
    <r>
      <t xml:space="preserve">Zamiast klikać w przycisk, można użyć skrótu klawiaturowego – jednocześnie wcisnąć lewy </t>
    </r>
    <r>
      <rPr>
        <b/>
        <sz val="12"/>
        <color indexed="12"/>
        <rFont val="Arial CE"/>
        <family val="2"/>
      </rPr>
      <t xml:space="preserve">ALT
</t>
    </r>
    <r>
      <rPr>
        <sz val="12"/>
        <color indexed="62"/>
        <rFont val="Arial CE"/>
        <family val="2"/>
      </rPr>
      <t>i klawisz podkreślonej litery.</t>
    </r>
  </si>
  <si>
    <r>
      <t>ALT</t>
    </r>
    <r>
      <rPr>
        <sz val="12"/>
        <color indexed="12"/>
        <rFont val="Arial CE"/>
        <family val="2"/>
      </rPr>
      <t>+</t>
    </r>
    <r>
      <rPr>
        <b/>
        <sz val="12"/>
        <color indexed="12"/>
        <rFont val="Arial CE"/>
        <family val="2"/>
      </rPr>
      <t>n</t>
    </r>
  </si>
  <si>
    <t>, uzyskasz dodatkowe informacje.</t>
  </si>
  <si>
    <t xml:space="preserve">       Zaokrąglenie do:        </t>
  </si>
  <si>
    <t xml:space="preserve">
kraj</t>
  </si>
  <si>
    <t xml:space="preserve">
ludność</t>
  </si>
  <si>
    <r>
      <t xml:space="preserve">
powierzchnia
[ km</t>
    </r>
    <r>
      <rPr>
        <vertAlign val="superscript"/>
        <sz val="8"/>
        <color indexed="62"/>
        <rFont val="Arial CE"/>
        <family val="2"/>
      </rPr>
      <t>2</t>
    </r>
    <r>
      <rPr>
        <sz val="8"/>
        <color indexed="62"/>
        <rFont val="Arial CE"/>
        <family val="2"/>
      </rPr>
      <t>]</t>
    </r>
  </si>
  <si>
    <r>
      <t xml:space="preserve">
gęstość zaludnienia
[ liczba mieszkańców na 
1 km</t>
    </r>
    <r>
      <rPr>
        <vertAlign val="superscript"/>
        <sz val="8"/>
        <color indexed="62"/>
        <rFont val="Arial CE"/>
        <family val="2"/>
      </rPr>
      <t>2</t>
    </r>
    <r>
      <rPr>
        <sz val="8"/>
        <color indexed="62"/>
        <rFont val="Arial CE"/>
        <family val="2"/>
      </rPr>
      <t xml:space="preserve"> ]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</si>
</sst>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&quot; &quot;???/???"/>
    <numFmt numFmtId="168" formatCode="#&quot; &quot;??/16"/>
    <numFmt numFmtId="169" formatCode="00\-000"/>
    <numFmt numFmtId="170" formatCode="###,###,###.#####"/>
  </numFmts>
  <fonts count="72">
    <font>
      <sz val="12"/>
      <name val="Arial CE"/>
      <family val="0"/>
    </font>
    <font>
      <sz val="8"/>
      <color indexed="48"/>
      <name val="Arial CE"/>
      <family val="2"/>
    </font>
    <font>
      <sz val="8"/>
      <color indexed="49"/>
      <name val="Arial CE"/>
      <family val="2"/>
    </font>
    <font>
      <sz val="8"/>
      <color indexed="22"/>
      <name val="Arial CE"/>
      <family val="2"/>
    </font>
    <font>
      <b/>
      <sz val="12"/>
      <color indexed="62"/>
      <name val="Arial CE"/>
      <family val="2"/>
    </font>
    <font>
      <sz val="12"/>
      <color indexed="62"/>
      <name val="Arial CE"/>
      <family val="2"/>
    </font>
    <font>
      <sz val="12"/>
      <color indexed="51"/>
      <name val="Arial CE"/>
      <family val="2"/>
    </font>
    <font>
      <sz val="20"/>
      <color indexed="10"/>
      <name val="Symbol"/>
      <family val="1"/>
    </font>
    <font>
      <sz val="12"/>
      <color indexed="9"/>
      <name val="Arial CE"/>
      <family val="2"/>
    </font>
    <font>
      <b/>
      <sz val="10"/>
      <color indexed="9"/>
      <name val="Arial CE"/>
      <family val="2"/>
    </font>
    <font>
      <sz val="10"/>
      <color indexed="62"/>
      <name val="Arial CE"/>
      <family val="2"/>
    </font>
    <font>
      <b/>
      <sz val="14"/>
      <color indexed="62"/>
      <name val="Arial CE"/>
      <family val="2"/>
    </font>
    <font>
      <sz val="20"/>
      <color indexed="62"/>
      <name val="Symbol"/>
      <family val="1"/>
    </font>
    <font>
      <sz val="8"/>
      <color indexed="55"/>
      <name val="Arial CE"/>
      <family val="2"/>
    </font>
    <font>
      <b/>
      <sz val="22"/>
      <color indexed="62"/>
      <name val="Arial CE"/>
      <family val="2"/>
    </font>
    <font>
      <sz val="10"/>
      <color indexed="9"/>
      <name val="Arial CE"/>
      <family val="2"/>
    </font>
    <font>
      <sz val="12"/>
      <color indexed="53"/>
      <name val="Arial CE"/>
      <family val="2"/>
    </font>
    <font>
      <sz val="12"/>
      <color indexed="54"/>
      <name val="Arial CE"/>
      <family val="2"/>
    </font>
    <font>
      <b/>
      <sz val="16"/>
      <color indexed="62"/>
      <name val="Arial CE"/>
      <family val="2"/>
    </font>
    <font>
      <sz val="10"/>
      <color indexed="53"/>
      <name val="Arial CE"/>
      <family val="2"/>
    </font>
    <font>
      <b/>
      <sz val="12"/>
      <color indexed="12"/>
      <name val="Arial CE"/>
      <family val="2"/>
    </font>
    <font>
      <b/>
      <sz val="20"/>
      <color indexed="62"/>
      <name val="Symbol"/>
      <family val="1"/>
    </font>
    <font>
      <sz val="10"/>
      <color indexed="10"/>
      <name val="Arial CE"/>
      <family val="2"/>
    </font>
    <font>
      <sz val="16"/>
      <color indexed="62"/>
      <name val="Arial CE"/>
      <family val="2"/>
    </font>
    <font>
      <sz val="10"/>
      <color indexed="55"/>
      <name val="Arial CE"/>
      <family val="2"/>
    </font>
    <font>
      <sz val="14"/>
      <color indexed="62"/>
      <name val="Arial CE"/>
      <family val="2"/>
    </font>
    <font>
      <b/>
      <sz val="20"/>
      <color indexed="62"/>
      <name val="Arial CE"/>
      <family val="2"/>
    </font>
    <font>
      <b/>
      <sz val="30"/>
      <color indexed="49"/>
      <name val="Symbol"/>
      <family val="1"/>
    </font>
    <font>
      <sz val="24"/>
      <color indexed="49"/>
      <name val="Arial CE"/>
      <family val="2"/>
    </font>
    <font>
      <sz val="14"/>
      <color indexed="14"/>
      <name val="Arial CE"/>
      <family val="2"/>
    </font>
    <font>
      <sz val="11"/>
      <color indexed="10"/>
      <name val="Arial CE"/>
      <family val="2"/>
    </font>
    <font>
      <sz val="9"/>
      <color indexed="10"/>
      <name val="Arial CE"/>
      <family val="2"/>
    </font>
    <font>
      <b/>
      <sz val="16"/>
      <color indexed="9"/>
      <name val="Arial CE"/>
      <family val="2"/>
    </font>
    <font>
      <sz val="8"/>
      <name val="Arial CE"/>
      <family val="2"/>
    </font>
    <font>
      <sz val="3"/>
      <color indexed="9"/>
      <name val="Arial CE"/>
      <family val="2"/>
    </font>
    <font>
      <sz val="5"/>
      <color indexed="41"/>
      <name val="Arial CE"/>
      <family val="2"/>
    </font>
    <font>
      <sz val="12"/>
      <color indexed="14"/>
      <name val="Arial CE"/>
      <family val="2"/>
    </font>
    <font>
      <sz val="10"/>
      <color indexed="12"/>
      <name val="Arial CE"/>
      <family val="2"/>
    </font>
    <font>
      <b/>
      <sz val="12"/>
      <color indexed="9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"/>
      <family val="2"/>
    </font>
    <font>
      <b/>
      <sz val="22"/>
      <color indexed="9"/>
      <name val="Arial CE"/>
      <family val="2"/>
    </font>
    <font>
      <sz val="16"/>
      <color indexed="9"/>
      <name val="Arial CE"/>
      <family val="2"/>
    </font>
    <font>
      <b/>
      <sz val="22"/>
      <color indexed="14"/>
      <name val="Arial CE"/>
      <family val="2"/>
    </font>
    <font>
      <b/>
      <sz val="18"/>
      <name val="Arial CE"/>
      <family val="2"/>
    </font>
    <font>
      <b/>
      <sz val="12"/>
      <color indexed="14"/>
      <name val="Arial CE"/>
      <family val="2"/>
    </font>
    <font>
      <sz val="14"/>
      <color indexed="9"/>
      <name val="Arial CE"/>
      <family val="2"/>
    </font>
    <font>
      <b/>
      <sz val="12"/>
      <color indexed="11"/>
      <name val="Arial CE"/>
      <family val="2"/>
    </font>
    <font>
      <b/>
      <sz val="72"/>
      <color indexed="10"/>
      <name val="Wingdings"/>
      <family val="0"/>
    </font>
    <font>
      <b/>
      <sz val="22"/>
      <color indexed="62"/>
      <name val="Symbol"/>
      <family val="1"/>
    </font>
    <font>
      <b/>
      <sz val="12"/>
      <color indexed="15"/>
      <name val="Arial CE"/>
      <family val="2"/>
    </font>
    <font>
      <b/>
      <sz val="26"/>
      <color indexed="10"/>
      <name val="Wingdings"/>
      <family val="0"/>
    </font>
    <font>
      <b/>
      <sz val="22"/>
      <color indexed="9"/>
      <name val="Wingdings"/>
      <family val="0"/>
    </font>
    <font>
      <b/>
      <sz val="10"/>
      <color indexed="12"/>
      <name val="Arial CE"/>
      <family val="2"/>
    </font>
    <font>
      <b/>
      <i/>
      <sz val="12"/>
      <color indexed="62"/>
      <name val="Arial"/>
      <family val="2"/>
    </font>
    <font>
      <sz val="12"/>
      <color indexed="10"/>
      <name val="Arial CE"/>
      <family val="2"/>
    </font>
    <font>
      <b/>
      <sz val="26"/>
      <color indexed="57"/>
      <name val="Wingdings"/>
      <family val="0"/>
    </font>
    <font>
      <sz val="8"/>
      <color indexed="62"/>
      <name val="Arial CE"/>
      <family val="2"/>
    </font>
    <font>
      <vertAlign val="superscript"/>
      <sz val="8"/>
      <color indexed="62"/>
      <name val="Arial CE"/>
      <family val="2"/>
    </font>
    <font>
      <b/>
      <sz val="36"/>
      <color indexed="10"/>
      <name val="Wingdings"/>
      <family val="0"/>
    </font>
    <font>
      <b/>
      <sz val="12"/>
      <color indexed="10"/>
      <name val="Arial CE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12"/>
      <name val="Arial CE"/>
      <family val="2"/>
    </font>
    <font>
      <sz val="12"/>
      <color indexed="12"/>
      <name val="Arial CE"/>
      <family val="2"/>
    </font>
    <font>
      <b/>
      <sz val="10"/>
      <color indexed="57"/>
      <name val="Arial CE"/>
      <family val="2"/>
    </font>
    <font>
      <b/>
      <sz val="18"/>
      <color indexed="14"/>
      <name val="Arial CE"/>
      <family val="2"/>
    </font>
    <font>
      <b/>
      <sz val="20"/>
      <color indexed="14"/>
      <name val="Arial CE"/>
      <family val="2"/>
    </font>
    <font>
      <b/>
      <sz val="20"/>
      <color indexed="13"/>
      <name val="Arial CE"/>
      <family val="2"/>
    </font>
    <font>
      <b/>
      <sz val="20"/>
      <color indexed="13"/>
      <name val="Symbol"/>
      <family val="1"/>
    </font>
    <font>
      <b/>
      <sz val="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lightGray">
        <fgColor indexed="44"/>
        <bgColor indexed="48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1"/>
      </patternFill>
    </fill>
    <fill>
      <patternFill patternType="solid">
        <fgColor indexed="44"/>
        <bgColor indexed="64"/>
      </patternFill>
    </fill>
    <fill>
      <patternFill patternType="mediumGray">
        <fgColor indexed="9"/>
        <bgColor indexed="27"/>
      </patternFill>
    </fill>
  </fills>
  <borders count="15">
    <border>
      <left/>
      <right/>
      <top/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double">
        <color indexed="62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>
      <alignment/>
      <protection/>
    </xf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textRotation="43"/>
    </xf>
    <xf numFmtId="0" fontId="9" fillId="0" borderId="0" xfId="0" applyFont="1" applyAlignment="1">
      <alignment horizontal="center" textRotation="48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24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29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6" fillId="0" borderId="0" xfId="0" applyFont="1" applyAlignment="1">
      <alignment/>
    </xf>
    <xf numFmtId="0" fontId="3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6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0" borderId="0" xfId="0" applyFont="1" applyFill="1" applyAlignment="1">
      <alignment horizontal="left"/>
    </xf>
    <xf numFmtId="0" fontId="41" fillId="2" borderId="0" xfId="0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right"/>
    </xf>
    <xf numFmtId="0" fontId="37" fillId="3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0" fontId="46" fillId="0" borderId="0" xfId="0" applyFont="1" applyAlignment="1">
      <alignment/>
    </xf>
    <xf numFmtId="0" fontId="1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/>
    </xf>
    <xf numFmtId="0" fontId="38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/>
    </xf>
    <xf numFmtId="0" fontId="42" fillId="5" borderId="0" xfId="0" applyFont="1" applyFill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8" fillId="5" borderId="0" xfId="0" applyFont="1" applyFill="1" applyAlignment="1">
      <alignment/>
    </xf>
    <xf numFmtId="0" fontId="49" fillId="4" borderId="0" xfId="0" applyFont="1" applyFill="1" applyAlignment="1">
      <alignment horizontal="center" vertical="center"/>
    </xf>
    <xf numFmtId="0" fontId="50" fillId="5" borderId="0" xfId="0" applyFont="1" applyFill="1" applyAlignment="1">
      <alignment horizontal="left"/>
    </xf>
    <xf numFmtId="0" fontId="11" fillId="4" borderId="0" xfId="0" applyFont="1" applyFill="1" applyAlignment="1" applyProtection="1">
      <alignment horizontal="center" vertical="center"/>
      <protection locked="0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9" fillId="0" borderId="0" xfId="0" applyFont="1" applyBorder="1" applyAlignment="1">
      <alignment horizontal="left" vertical="center" indent="1"/>
    </xf>
    <xf numFmtId="0" fontId="32" fillId="0" borderId="0" xfId="0" applyFont="1" applyAlignment="1">
      <alignment horizontal="left"/>
    </xf>
    <xf numFmtId="0" fontId="53" fillId="0" borderId="0" xfId="0" applyFont="1" applyAlignment="1">
      <alignment vertical="center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55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3" fillId="0" borderId="4" xfId="0" applyFont="1" applyBorder="1" applyAlignment="1">
      <alignment horizontal="center" wrapText="1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5" fillId="0" borderId="0" xfId="18" applyFont="1">
      <alignment/>
      <protection/>
    </xf>
    <xf numFmtId="0" fontId="61" fillId="0" borderId="0" xfId="18">
      <alignment/>
      <protection/>
    </xf>
    <xf numFmtId="0" fontId="11" fillId="0" borderId="0" xfId="18" applyFont="1" applyAlignment="1">
      <alignment vertical="top"/>
      <protection/>
    </xf>
    <xf numFmtId="0" fontId="5" fillId="0" borderId="0" xfId="18" applyFont="1" applyAlignment="1">
      <alignment vertical="center"/>
      <protection/>
    </xf>
    <xf numFmtId="0" fontId="61" fillId="0" borderId="0" xfId="18" applyAlignment="1">
      <alignment vertical="center"/>
      <protection/>
    </xf>
    <xf numFmtId="0" fontId="64" fillId="4" borderId="5" xfId="18" applyFont="1" applyFill="1" applyBorder="1" applyAlignment="1" applyProtection="1">
      <alignment horizontal="center"/>
      <protection/>
    </xf>
    <xf numFmtId="0" fontId="64" fillId="0" borderId="0" xfId="18" applyFont="1" applyFill="1" applyBorder="1" applyAlignment="1" applyProtection="1">
      <alignment horizontal="center"/>
      <protection/>
    </xf>
    <xf numFmtId="0" fontId="61" fillId="0" borderId="0" xfId="18" applyFill="1" applyBorder="1">
      <alignment/>
      <protection/>
    </xf>
    <xf numFmtId="0" fontId="5" fillId="0" borderId="0" xfId="18" applyFont="1">
      <alignment/>
      <protection/>
    </xf>
    <xf numFmtId="0" fontId="61" fillId="0" borderId="0" xfId="18" applyFill="1">
      <alignment/>
      <protection/>
    </xf>
    <xf numFmtId="0" fontId="4" fillId="4" borderId="0" xfId="18" applyFont="1" applyFill="1" applyBorder="1" applyAlignment="1" applyProtection="1">
      <alignment horizontal="center" vertical="center" wrapText="1"/>
      <protection locked="0"/>
    </xf>
    <xf numFmtId="0" fontId="5" fillId="0" borderId="0" xfId="18" applyFont="1" applyAlignment="1">
      <alignment horizontal="left"/>
      <protection/>
    </xf>
    <xf numFmtId="0" fontId="4" fillId="0" borderId="0" xfId="18" applyFont="1" applyAlignment="1">
      <alignment horizontal="right" vertical="top"/>
      <protection/>
    </xf>
    <xf numFmtId="0" fontId="56" fillId="0" borderId="0" xfId="18" applyFont="1">
      <alignment/>
      <protection/>
    </xf>
    <xf numFmtId="0" fontId="5" fillId="0" borderId="0" xfId="18" applyFont="1" applyAlignment="1">
      <alignment horizontal="left" wrapText="1"/>
      <protection/>
    </xf>
    <xf numFmtId="0" fontId="51" fillId="0" borderId="0" xfId="18" applyFont="1">
      <alignment/>
      <protection/>
    </xf>
    <xf numFmtId="0" fontId="20" fillId="0" borderId="0" xfId="18" applyFont="1">
      <alignment/>
      <protection/>
    </xf>
    <xf numFmtId="0" fontId="10" fillId="0" borderId="0" xfId="18" applyFont="1">
      <alignment/>
      <protection/>
    </xf>
    <xf numFmtId="0" fontId="0" fillId="11" borderId="6" xfId="0" applyFill="1" applyBorder="1" applyAlignment="1">
      <alignment/>
    </xf>
    <xf numFmtId="0" fontId="0" fillId="11" borderId="7" xfId="0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13" xfId="0" applyFill="1" applyBorder="1" applyAlignment="1">
      <alignment/>
    </xf>
    <xf numFmtId="0" fontId="11" fillId="4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18" applyFont="1" applyAlignment="1">
      <alignment horizontal="right"/>
      <protection/>
    </xf>
    <xf numFmtId="0" fontId="5" fillId="0" borderId="0" xfId="18" applyFont="1" applyAlignment="1">
      <alignment horizontal="right" vertical="top"/>
      <protection/>
    </xf>
    <xf numFmtId="0" fontId="57" fillId="0" borderId="14" xfId="0" applyFont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 wrapText="1"/>
    </xf>
    <xf numFmtId="0" fontId="0" fillId="12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left" vertical="top"/>
    </xf>
    <xf numFmtId="0" fontId="22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9" fillId="3" borderId="0" xfId="0" applyFont="1" applyFill="1" applyAlignment="1" applyProtection="1">
      <alignment horizontal="center" vertical="center"/>
      <protection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right"/>
    </xf>
    <xf numFmtId="0" fontId="41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horizontal="center"/>
      <protection/>
    </xf>
    <xf numFmtId="0" fontId="15" fillId="2" borderId="0" xfId="0" applyFont="1" applyFill="1" applyAlignment="1" applyProtection="1">
      <alignment horizontal="center"/>
      <protection/>
    </xf>
    <xf numFmtId="0" fontId="69" fillId="2" borderId="0" xfId="0" applyFont="1" applyFill="1" applyAlignment="1" applyProtection="1">
      <alignment horizontal="left" vertical="center"/>
      <protection/>
    </xf>
    <xf numFmtId="0" fontId="68" fillId="2" borderId="0" xfId="0" applyNumberFormat="1" applyFont="1" applyFill="1" applyAlignment="1" applyProtection="1">
      <alignment horizontal="right" vertical="center"/>
      <protection/>
    </xf>
    <xf numFmtId="0" fontId="70" fillId="2" borderId="0" xfId="0" applyFont="1" applyFill="1" applyAlignment="1" applyProtection="1">
      <alignment horizontal="center" vertical="center"/>
      <protection/>
    </xf>
    <xf numFmtId="0" fontId="44" fillId="0" borderId="0" xfId="0" applyFont="1" applyFill="1" applyAlignment="1">
      <alignment horizontal="left" vertical="center"/>
    </xf>
    <xf numFmtId="0" fontId="67" fillId="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top" wrapText="1"/>
    </xf>
    <xf numFmtId="0" fontId="41" fillId="2" borderId="0" xfId="0" applyFont="1" applyFill="1" applyAlignment="1" applyProtection="1">
      <alignment horizontal="right" vertical="center"/>
      <protection/>
    </xf>
    <xf numFmtId="0" fontId="43" fillId="2" borderId="0" xfId="0" applyFont="1" applyFill="1" applyAlignment="1" applyProtection="1">
      <alignment horizontal="center" vertical="center"/>
      <protection/>
    </xf>
    <xf numFmtId="0" fontId="38" fillId="0" borderId="0" xfId="0" applyFont="1" applyAlignment="1">
      <alignment horizontal="right" vertical="center" wrapText="1"/>
    </xf>
    <xf numFmtId="0" fontId="39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horizontal="left" vertical="center"/>
    </xf>
    <xf numFmtId="0" fontId="18" fillId="4" borderId="0" xfId="0" applyFont="1" applyFill="1" applyAlignment="1" applyProtection="1">
      <alignment horizontal="center" vertical="center"/>
      <protection locked="0"/>
    </xf>
    <xf numFmtId="0" fontId="32" fillId="5" borderId="0" xfId="0" applyFont="1" applyFill="1" applyAlignment="1">
      <alignment horizontal="center" vertical="center"/>
    </xf>
    <xf numFmtId="0" fontId="48" fillId="0" borderId="0" xfId="0" applyFont="1" applyAlignment="1">
      <alignment horizontal="center"/>
    </xf>
    <xf numFmtId="0" fontId="9" fillId="5" borderId="0" xfId="0" applyFont="1" applyFill="1" applyAlignment="1">
      <alignment horizontal="left" vertical="center"/>
    </xf>
    <xf numFmtId="0" fontId="38" fillId="5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66" fillId="3" borderId="0" xfId="18" applyFont="1" applyFill="1" applyAlignment="1">
      <alignment horizontal="center" vertical="center"/>
      <protection/>
    </xf>
    <xf numFmtId="0" fontId="5" fillId="0" borderId="0" xfId="18" applyFont="1" applyAlignment="1">
      <alignment vertical="center" wrapText="1"/>
      <protection/>
    </xf>
    <xf numFmtId="0" fontId="61" fillId="0" borderId="0" xfId="18" applyAlignment="1">
      <alignment vertical="center" wrapText="1"/>
      <protection/>
    </xf>
    <xf numFmtId="0" fontId="5" fillId="0" borderId="0" xfId="18" applyFont="1" applyAlignment="1">
      <alignment horizontal="center"/>
      <protection/>
    </xf>
    <xf numFmtId="0" fontId="5" fillId="0" borderId="0" xfId="18" applyFont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Dodawanie liczb całkowitych" xfId="18"/>
    <cellStyle name="Followed Hyperlink" xfId="19"/>
    <cellStyle name="Percent" xfId="20"/>
    <cellStyle name="Currency" xfId="21"/>
    <cellStyle name="Currency [0]" xfId="22"/>
  </cellStyles>
  <dxfs count="18"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ill>
        <patternFill patternType="darkGray">
          <fgColor rgb="FFFFFFFF"/>
          <bgColor rgb="FFFFFF99"/>
        </patternFill>
      </fill>
      <border/>
    </dxf>
    <dxf>
      <font>
        <color rgb="FF339966"/>
      </font>
      <border/>
    </dxf>
    <dxf>
      <font>
        <color rgb="FF339966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mediumGray">
          <fgColor rgb="FFFFFFFF"/>
          <bgColor rgb="FFCC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mediumGray">
          <fgColor rgb="FFFFFFFF"/>
          <bgColor rgb="FF99CCFF"/>
        </patternFill>
      </fill>
      <border/>
    </dxf>
    <dxf>
      <fill>
        <patternFill>
          <bgColor rgb="FF3333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mediumGray">
          <fgColor rgb="FFFFFFFF"/>
          <bgColor rgb="FF00FF00"/>
        </patternFill>
      </fill>
      <border/>
    </dxf>
    <dxf>
      <font>
        <color rgb="FF00808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CC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99CCFF"/>
        </patternFill>
      </fill>
      <border/>
    </dxf>
    <dxf>
      <font>
        <b/>
        <i val="0"/>
        <color rgb="FFCC99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CCCC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3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7.emf" /><Relationship Id="rId4" Type="http://schemas.openxmlformats.org/officeDocument/2006/relationships/image" Target="../media/image8.emf" /><Relationship Id="rId5" Type="http://schemas.openxmlformats.org/officeDocument/2006/relationships/image" Target="../media/image29.emf" /><Relationship Id="rId6" Type="http://schemas.openxmlformats.org/officeDocument/2006/relationships/image" Target="../media/image25.emf" /><Relationship Id="rId7" Type="http://schemas.openxmlformats.org/officeDocument/2006/relationships/image" Target="../media/image27.emf" /><Relationship Id="rId8" Type="http://schemas.openxmlformats.org/officeDocument/2006/relationships/image" Target="../media/image26.emf" /><Relationship Id="rId9" Type="http://schemas.openxmlformats.org/officeDocument/2006/relationships/image" Target="../media/image3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30.emf" /><Relationship Id="rId3" Type="http://schemas.openxmlformats.org/officeDocument/2006/relationships/image" Target="../media/image31.emf" /><Relationship Id="rId4" Type="http://schemas.openxmlformats.org/officeDocument/2006/relationships/image" Target="../media/image12.emf" /><Relationship Id="rId5" Type="http://schemas.openxmlformats.org/officeDocument/2006/relationships/image" Target="../media/image3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6.emf" /><Relationship Id="rId6" Type="http://schemas.openxmlformats.org/officeDocument/2006/relationships/image" Target="../media/image22.emf" /><Relationship Id="rId7" Type="http://schemas.openxmlformats.org/officeDocument/2006/relationships/image" Target="../media/image23.emf" /><Relationship Id="rId8" Type="http://schemas.openxmlformats.org/officeDocument/2006/relationships/image" Target="../media/image5.emf" /><Relationship Id="rId9" Type="http://schemas.openxmlformats.org/officeDocument/2006/relationships/image" Target="../media/image3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3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15.emf" /><Relationship Id="rId3" Type="http://schemas.openxmlformats.org/officeDocument/2006/relationships/image" Target="../media/image24.emf" /><Relationship Id="rId4" Type="http://schemas.openxmlformats.org/officeDocument/2006/relationships/image" Target="../media/image3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542925</xdr:colOff>
      <xdr:row>0</xdr:row>
      <xdr:rowOff>19050</xdr:rowOff>
    </xdr:from>
    <xdr:to>
      <xdr:col>22</xdr:col>
      <xdr:colOff>276225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0</xdr:row>
      <xdr:rowOff>19050</xdr:rowOff>
    </xdr:from>
    <xdr:to>
      <xdr:col>20</xdr:col>
      <xdr:colOff>523875</xdr:colOff>
      <xdr:row>2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133350</xdr:colOff>
      <xdr:row>14</xdr:row>
      <xdr:rowOff>9525</xdr:rowOff>
    </xdr:from>
    <xdr:to>
      <xdr:col>22</xdr:col>
      <xdr:colOff>276225</xdr:colOff>
      <xdr:row>15</xdr:row>
      <xdr:rowOff>38100</xdr:rowOff>
    </xdr:to>
    <xdr:pic>
      <xdr:nvPicPr>
        <xdr:cNvPr id="3" name="ND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4610100"/>
          <a:ext cx="2143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2</xdr:row>
      <xdr:rowOff>219075</xdr:rowOff>
    </xdr:from>
    <xdr:to>
      <xdr:col>19</xdr:col>
      <xdr:colOff>171450</xdr:colOff>
      <xdr:row>3</xdr:row>
      <xdr:rowOff>923925</xdr:rowOff>
    </xdr:to>
    <xdr:sp textlink="$B$2">
      <xdr:nvSpPr>
        <xdr:cNvPr id="4" name="Ramka"/>
        <xdr:cNvSpPr>
          <a:spLocks/>
        </xdr:cNvSpPr>
      </xdr:nvSpPr>
      <xdr:spPr>
        <a:xfrm>
          <a:off x="2562225" y="542925"/>
          <a:ext cx="3752850" cy="923925"/>
        </a:xfrm>
        <a:prstGeom prst="cloudCallout">
          <a:avLst>
            <a:gd name="adj1" fmla="val -82305"/>
            <a:gd name="adj2" fmla="val -78282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Zaokrąglij podane liczby do:</a:t>
          </a:r>
        </a:p>
      </xdr:txBody>
    </xdr:sp>
    <xdr:clientData/>
  </xdr:twoCellAnchor>
  <xdr:twoCellAnchor editAs="oneCell">
    <xdr:from>
      <xdr:col>1</xdr:col>
      <xdr:colOff>247650</xdr:colOff>
      <xdr:row>1</xdr:row>
      <xdr:rowOff>0</xdr:rowOff>
    </xdr:from>
    <xdr:to>
      <xdr:col>4</xdr:col>
      <xdr:colOff>123825</xdr:colOff>
      <xdr:row>3</xdr:row>
      <xdr:rowOff>1200150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23825"/>
          <a:ext cx="9906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266700</xdr:rowOff>
    </xdr:from>
    <xdr:to>
      <xdr:col>3</xdr:col>
      <xdr:colOff>542925</xdr:colOff>
      <xdr:row>1</xdr:row>
      <xdr:rowOff>123825</xdr:rowOff>
    </xdr:to>
    <xdr:pic>
      <xdr:nvPicPr>
        <xdr:cNvPr id="1" name="SOptionButto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66700"/>
          <a:ext cx="2095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342900</xdr:rowOff>
    </xdr:from>
    <xdr:to>
      <xdr:col>3</xdr:col>
      <xdr:colOff>542925</xdr:colOff>
      <xdr:row>7</xdr:row>
      <xdr:rowOff>723900</xdr:rowOff>
    </xdr:to>
    <xdr:pic>
      <xdr:nvPicPr>
        <xdr:cNvPr id="2" name="JOptionButto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1076325"/>
          <a:ext cx="2095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333375</xdr:rowOff>
    </xdr:from>
    <xdr:to>
      <xdr:col>3</xdr:col>
      <xdr:colOff>552450</xdr:colOff>
      <xdr:row>13</xdr:row>
      <xdr:rowOff>266700</xdr:rowOff>
    </xdr:to>
    <xdr:pic>
      <xdr:nvPicPr>
        <xdr:cNvPr id="3" name="CzSOptionButton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1876425"/>
          <a:ext cx="2095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</xdr:row>
      <xdr:rowOff>742950</xdr:rowOff>
    </xdr:from>
    <xdr:to>
      <xdr:col>3</xdr:col>
      <xdr:colOff>552450</xdr:colOff>
      <xdr:row>8</xdr:row>
      <xdr:rowOff>314325</xdr:rowOff>
    </xdr:to>
    <xdr:pic>
      <xdr:nvPicPr>
        <xdr:cNvPr id="4" name="CzDzOptionButto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476375"/>
          <a:ext cx="2095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152400</xdr:rowOff>
    </xdr:from>
    <xdr:to>
      <xdr:col>3</xdr:col>
      <xdr:colOff>552450</xdr:colOff>
      <xdr:row>7</xdr:row>
      <xdr:rowOff>323850</xdr:rowOff>
    </xdr:to>
    <xdr:pic>
      <xdr:nvPicPr>
        <xdr:cNvPr id="5" name="DzOptionButto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676275"/>
          <a:ext cx="2095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15</xdr:row>
      <xdr:rowOff>85725</xdr:rowOff>
    </xdr:from>
    <xdr:to>
      <xdr:col>6</xdr:col>
      <xdr:colOff>523875</xdr:colOff>
      <xdr:row>15</xdr:row>
      <xdr:rowOff>85725</xdr:rowOff>
    </xdr:to>
    <xdr:sp>
      <xdr:nvSpPr>
        <xdr:cNvPr id="6" name="Line 10"/>
        <xdr:cNvSpPr>
          <a:spLocks/>
        </xdr:cNvSpPr>
      </xdr:nvSpPr>
      <xdr:spPr>
        <a:xfrm flipV="1">
          <a:off x="600075" y="2714625"/>
          <a:ext cx="3448050" cy="0"/>
        </a:xfrm>
        <a:prstGeom prst="line">
          <a:avLst/>
        </a:prstGeom>
        <a:noFill/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0</xdr:rowOff>
    </xdr:from>
    <xdr:to>
      <xdr:col>1</xdr:col>
      <xdr:colOff>514350</xdr:colOff>
      <xdr:row>15</xdr:row>
      <xdr:rowOff>180975</xdr:rowOff>
    </xdr:to>
    <xdr:sp>
      <xdr:nvSpPr>
        <xdr:cNvPr id="7" name="Line 13"/>
        <xdr:cNvSpPr>
          <a:spLocks/>
        </xdr:cNvSpPr>
      </xdr:nvSpPr>
      <xdr:spPr>
        <a:xfrm flipH="1">
          <a:off x="800100" y="2628900"/>
          <a:ext cx="0" cy="180975"/>
        </a:xfrm>
        <a:prstGeom prst="line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85725</xdr:rowOff>
    </xdr:from>
    <xdr:to>
      <xdr:col>2</xdr:col>
      <xdr:colOff>514350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>
          <a:off x="1447800" y="2714625"/>
          <a:ext cx="0" cy="1047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85725</xdr:rowOff>
    </xdr:from>
    <xdr:to>
      <xdr:col>3</xdr:col>
      <xdr:colOff>514350</xdr:colOff>
      <xdr:row>16</xdr:row>
      <xdr:rowOff>0</xdr:rowOff>
    </xdr:to>
    <xdr:sp>
      <xdr:nvSpPr>
        <xdr:cNvPr id="9" name="Line 15"/>
        <xdr:cNvSpPr>
          <a:spLocks/>
        </xdr:cNvSpPr>
      </xdr:nvSpPr>
      <xdr:spPr>
        <a:xfrm>
          <a:off x="2095500" y="2714625"/>
          <a:ext cx="0" cy="1047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85725</xdr:rowOff>
    </xdr:from>
    <xdr:to>
      <xdr:col>5</xdr:col>
      <xdr:colOff>514350</xdr:colOff>
      <xdr:row>16</xdr:row>
      <xdr:rowOff>0</xdr:rowOff>
    </xdr:to>
    <xdr:sp>
      <xdr:nvSpPr>
        <xdr:cNvPr id="10" name="Line 18"/>
        <xdr:cNvSpPr>
          <a:spLocks/>
        </xdr:cNvSpPr>
      </xdr:nvSpPr>
      <xdr:spPr>
        <a:xfrm>
          <a:off x="3390900" y="2714625"/>
          <a:ext cx="0" cy="1047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15</xdr:row>
      <xdr:rowOff>85725</xdr:rowOff>
    </xdr:from>
    <xdr:to>
      <xdr:col>4</xdr:col>
      <xdr:colOff>514350</xdr:colOff>
      <xdr:row>16</xdr:row>
      <xdr:rowOff>0</xdr:rowOff>
    </xdr:to>
    <xdr:sp>
      <xdr:nvSpPr>
        <xdr:cNvPr id="11" name="Line 19"/>
        <xdr:cNvSpPr>
          <a:spLocks/>
        </xdr:cNvSpPr>
      </xdr:nvSpPr>
      <xdr:spPr>
        <a:xfrm>
          <a:off x="2743200" y="2714625"/>
          <a:ext cx="0" cy="1047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15</xdr:row>
      <xdr:rowOff>85725</xdr:rowOff>
    </xdr:from>
    <xdr:to>
      <xdr:col>6</xdr:col>
      <xdr:colOff>514350</xdr:colOff>
      <xdr:row>16</xdr:row>
      <xdr:rowOff>0</xdr:rowOff>
    </xdr:to>
    <xdr:sp>
      <xdr:nvSpPr>
        <xdr:cNvPr id="12" name="Line 20"/>
        <xdr:cNvSpPr>
          <a:spLocks/>
        </xdr:cNvSpPr>
      </xdr:nvSpPr>
      <xdr:spPr>
        <a:xfrm>
          <a:off x="4038600" y="2714625"/>
          <a:ext cx="0" cy="1047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14</xdr:row>
      <xdr:rowOff>200025</xdr:rowOff>
    </xdr:from>
    <xdr:to>
      <xdr:col>12</xdr:col>
      <xdr:colOff>400050</xdr:colOff>
      <xdr:row>15</xdr:row>
      <xdr:rowOff>180975</xdr:rowOff>
    </xdr:to>
    <xdr:grpSp>
      <xdr:nvGrpSpPr>
        <xdr:cNvPr id="13" name="Group 57"/>
        <xdr:cNvGrpSpPr>
          <a:grpSpLocks/>
        </xdr:cNvGrpSpPr>
      </xdr:nvGrpSpPr>
      <xdr:grpSpPr>
        <a:xfrm>
          <a:off x="4038600" y="2619375"/>
          <a:ext cx="3771900" cy="190500"/>
          <a:chOff x="361" y="216"/>
          <a:chExt cx="356" cy="20"/>
        </a:xfrm>
        <a:solidFill>
          <a:srgbClr val="FFFFFF"/>
        </a:solidFill>
      </xdr:grpSpPr>
      <xdr:sp>
        <xdr:nvSpPr>
          <xdr:cNvPr id="14" name="Line 11"/>
          <xdr:cNvSpPr>
            <a:spLocks/>
          </xdr:cNvSpPr>
        </xdr:nvSpPr>
        <xdr:spPr>
          <a:xfrm>
            <a:off x="361" y="226"/>
            <a:ext cx="356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666" y="216"/>
            <a:ext cx="0" cy="18"/>
          </a:xfrm>
          <a:prstGeom prst="line">
            <a:avLst/>
          </a:prstGeom>
          <a:noFill/>
          <a:ln w="2857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Line 21"/>
          <xdr:cNvSpPr>
            <a:spLocks/>
          </xdr:cNvSpPr>
        </xdr:nvSpPr>
        <xdr:spPr>
          <a:xfrm>
            <a:off x="422" y="225"/>
            <a:ext cx="0" cy="11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Line 22"/>
          <xdr:cNvSpPr>
            <a:spLocks/>
          </xdr:cNvSpPr>
        </xdr:nvSpPr>
        <xdr:spPr>
          <a:xfrm>
            <a:off x="605" y="225"/>
            <a:ext cx="0" cy="11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3"/>
          <xdr:cNvSpPr>
            <a:spLocks/>
          </xdr:cNvSpPr>
        </xdr:nvSpPr>
        <xdr:spPr>
          <a:xfrm>
            <a:off x="544" y="225"/>
            <a:ext cx="0" cy="11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Line 24"/>
          <xdr:cNvSpPr>
            <a:spLocks/>
          </xdr:cNvSpPr>
        </xdr:nvSpPr>
        <xdr:spPr>
          <a:xfrm>
            <a:off x="483" y="225"/>
            <a:ext cx="0" cy="11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447675</xdr:colOff>
      <xdr:row>15</xdr:row>
      <xdr:rowOff>28575</xdr:rowOff>
    </xdr:from>
    <xdr:to>
      <xdr:col>10</xdr:col>
      <xdr:colOff>561975</xdr:colOff>
      <xdr:row>15</xdr:row>
      <xdr:rowOff>133350</xdr:rowOff>
    </xdr:to>
    <xdr:sp>
      <xdr:nvSpPr>
        <xdr:cNvPr id="20" name="Punkt" hidden="1"/>
        <xdr:cNvSpPr>
          <a:spLocks/>
        </xdr:cNvSpPr>
      </xdr:nvSpPr>
      <xdr:spPr>
        <a:xfrm>
          <a:off x="6562725" y="2657475"/>
          <a:ext cx="114300" cy="104775"/>
        </a:xfrm>
        <a:prstGeom prst="ellipse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447675</xdr:colOff>
      <xdr:row>14</xdr:row>
      <xdr:rowOff>0</xdr:rowOff>
    </xdr:from>
    <xdr:to>
      <xdr:col>11</xdr:col>
      <xdr:colOff>628650</xdr:colOff>
      <xdr:row>15</xdr:row>
      <xdr:rowOff>9525</xdr:rowOff>
    </xdr:to>
    <xdr:sp textlink="D22">
      <xdr:nvSpPr>
        <xdr:cNvPr id="21" name="WspPun" hidden="1"/>
        <xdr:cNvSpPr>
          <a:spLocks/>
        </xdr:cNvSpPr>
      </xdr:nvSpPr>
      <xdr:spPr>
        <a:xfrm>
          <a:off x="6562725" y="241935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238125</xdr:colOff>
      <xdr:row>0</xdr:row>
      <xdr:rowOff>19050</xdr:rowOff>
    </xdr:from>
    <xdr:to>
      <xdr:col>13</xdr:col>
      <xdr:colOff>400050</xdr:colOff>
      <xdr:row>0</xdr:row>
      <xdr:rowOff>371475</xdr:rowOff>
    </xdr:to>
    <xdr:pic>
      <xdr:nvPicPr>
        <xdr:cNvPr id="22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00875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19050</xdr:rowOff>
    </xdr:from>
    <xdr:to>
      <xdr:col>11</xdr:col>
      <xdr:colOff>219075</xdr:colOff>
      <xdr:row>0</xdr:row>
      <xdr:rowOff>371475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0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466725</xdr:rowOff>
    </xdr:from>
    <xdr:to>
      <xdr:col>13</xdr:col>
      <xdr:colOff>742950</xdr:colOff>
      <xdr:row>7</xdr:row>
      <xdr:rowOff>666750</xdr:rowOff>
    </xdr:to>
    <xdr:sp textlink="B9">
      <xdr:nvSpPr>
        <xdr:cNvPr id="24" name="AutoShape 62"/>
        <xdr:cNvSpPr>
          <a:spLocks/>
        </xdr:cNvSpPr>
      </xdr:nvSpPr>
      <xdr:spPr>
        <a:xfrm>
          <a:off x="3362325" y="466725"/>
          <a:ext cx="5438775" cy="933450"/>
        </a:xfrm>
        <a:prstGeom prst="cloudCallout">
          <a:avLst>
            <a:gd name="adj1" fmla="val -56041"/>
            <a:gd name="adj2" fmla="val -63263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Wpisz liczbę i naciśnij ENTER lub kliknij NOWE DANE, a zobaczysz zaokrąglenie danej liczby do  setek.</a:t>
          </a:r>
        </a:p>
      </xdr:txBody>
    </xdr:sp>
    <xdr:clientData/>
  </xdr:twoCellAnchor>
  <xdr:twoCellAnchor>
    <xdr:from>
      <xdr:col>10</xdr:col>
      <xdr:colOff>190500</xdr:colOff>
      <xdr:row>24</xdr:row>
      <xdr:rowOff>95250</xdr:rowOff>
    </xdr:from>
    <xdr:to>
      <xdr:col>13</xdr:col>
      <xdr:colOff>400050</xdr:colOff>
      <xdr:row>26</xdr:row>
      <xdr:rowOff>76200</xdr:rowOff>
    </xdr:to>
    <xdr:pic>
      <xdr:nvPicPr>
        <xdr:cNvPr id="25" name="DalejCommand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05550" y="4619625"/>
          <a:ext cx="2152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22</xdr:row>
      <xdr:rowOff>95250</xdr:rowOff>
    </xdr:from>
    <xdr:to>
      <xdr:col>4</xdr:col>
      <xdr:colOff>114300</xdr:colOff>
      <xdr:row>24</xdr:row>
      <xdr:rowOff>47625</xdr:rowOff>
    </xdr:to>
    <xdr:sp>
      <xdr:nvSpPr>
        <xdr:cNvPr id="26" name="Komentarz"/>
        <xdr:cNvSpPr>
          <a:spLocks/>
        </xdr:cNvSpPr>
      </xdr:nvSpPr>
      <xdr:spPr>
        <a:xfrm>
          <a:off x="914400" y="4305300"/>
          <a:ext cx="1428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</xdr:col>
      <xdr:colOff>95250</xdr:colOff>
      <xdr:row>0</xdr:row>
      <xdr:rowOff>123825</xdr:rowOff>
    </xdr:from>
    <xdr:to>
      <xdr:col>5</xdr:col>
      <xdr:colOff>314325</xdr:colOff>
      <xdr:row>8</xdr:row>
      <xdr:rowOff>57150</xdr:rowOff>
    </xdr:to>
    <xdr:pic>
      <xdr:nvPicPr>
        <xdr:cNvPr id="27" name="Picture 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24100" y="123825"/>
          <a:ext cx="8667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14</xdr:row>
      <xdr:rowOff>38100</xdr:rowOff>
    </xdr:from>
    <xdr:to>
      <xdr:col>4</xdr:col>
      <xdr:colOff>304800</xdr:colOff>
      <xdr:row>14</xdr:row>
      <xdr:rowOff>190500</xdr:rowOff>
    </xdr:to>
    <xdr:sp>
      <xdr:nvSpPr>
        <xdr:cNvPr id="1" name="10" hidden="1"/>
        <xdr:cNvSpPr>
          <a:spLocks/>
        </xdr:cNvSpPr>
      </xdr:nvSpPr>
      <xdr:spPr>
        <a:xfrm>
          <a:off x="771525" y="4305300"/>
          <a:ext cx="180975" cy="16192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133350</xdr:colOff>
      <xdr:row>13</xdr:row>
      <xdr:rowOff>19050</xdr:rowOff>
    </xdr:from>
    <xdr:to>
      <xdr:col>4</xdr:col>
      <xdr:colOff>314325</xdr:colOff>
      <xdr:row>13</xdr:row>
      <xdr:rowOff>171450</xdr:rowOff>
    </xdr:to>
    <xdr:sp>
      <xdr:nvSpPr>
        <xdr:cNvPr id="2" name="9" hidden="1"/>
        <xdr:cNvSpPr>
          <a:spLocks/>
        </xdr:cNvSpPr>
      </xdr:nvSpPr>
      <xdr:spPr>
        <a:xfrm>
          <a:off x="781050" y="4038600"/>
          <a:ext cx="180975" cy="16192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38100</xdr:rowOff>
    </xdr:from>
    <xdr:to>
      <xdr:col>4</xdr:col>
      <xdr:colOff>323850</xdr:colOff>
      <xdr:row>12</xdr:row>
      <xdr:rowOff>190500</xdr:rowOff>
    </xdr:to>
    <xdr:sp>
      <xdr:nvSpPr>
        <xdr:cNvPr id="3" name="8" hidden="1"/>
        <xdr:cNvSpPr>
          <a:spLocks/>
        </xdr:cNvSpPr>
      </xdr:nvSpPr>
      <xdr:spPr>
        <a:xfrm>
          <a:off x="800100" y="3810000"/>
          <a:ext cx="180975" cy="16192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11</xdr:row>
      <xdr:rowOff>28575</xdr:rowOff>
    </xdr:from>
    <xdr:to>
      <xdr:col>4</xdr:col>
      <xdr:colOff>323850</xdr:colOff>
      <xdr:row>11</xdr:row>
      <xdr:rowOff>190500</xdr:rowOff>
    </xdr:to>
    <xdr:sp>
      <xdr:nvSpPr>
        <xdr:cNvPr id="4" name="7" hidden="1"/>
        <xdr:cNvSpPr>
          <a:spLocks/>
        </xdr:cNvSpPr>
      </xdr:nvSpPr>
      <xdr:spPr>
        <a:xfrm>
          <a:off x="800100" y="3552825"/>
          <a:ext cx="180975" cy="16192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10</xdr:row>
      <xdr:rowOff>28575</xdr:rowOff>
    </xdr:from>
    <xdr:to>
      <xdr:col>4</xdr:col>
      <xdr:colOff>323850</xdr:colOff>
      <xdr:row>10</xdr:row>
      <xdr:rowOff>190500</xdr:rowOff>
    </xdr:to>
    <xdr:sp>
      <xdr:nvSpPr>
        <xdr:cNvPr id="5" name="6" hidden="1"/>
        <xdr:cNvSpPr>
          <a:spLocks/>
        </xdr:cNvSpPr>
      </xdr:nvSpPr>
      <xdr:spPr>
        <a:xfrm>
          <a:off x="800100" y="3305175"/>
          <a:ext cx="180975" cy="16192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9</xdr:row>
      <xdr:rowOff>47625</xdr:rowOff>
    </xdr:from>
    <xdr:to>
      <xdr:col>4</xdr:col>
      <xdr:colOff>323850</xdr:colOff>
      <xdr:row>9</xdr:row>
      <xdr:rowOff>200025</xdr:rowOff>
    </xdr:to>
    <xdr:sp>
      <xdr:nvSpPr>
        <xdr:cNvPr id="6" name="5" hidden="1"/>
        <xdr:cNvSpPr>
          <a:spLocks/>
        </xdr:cNvSpPr>
      </xdr:nvSpPr>
      <xdr:spPr>
        <a:xfrm>
          <a:off x="800100" y="3076575"/>
          <a:ext cx="180975" cy="16192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8</xdr:row>
      <xdr:rowOff>38100</xdr:rowOff>
    </xdr:from>
    <xdr:to>
      <xdr:col>4</xdr:col>
      <xdr:colOff>323850</xdr:colOff>
      <xdr:row>8</xdr:row>
      <xdr:rowOff>190500</xdr:rowOff>
    </xdr:to>
    <xdr:sp>
      <xdr:nvSpPr>
        <xdr:cNvPr id="7" name="4" hidden="1"/>
        <xdr:cNvSpPr>
          <a:spLocks/>
        </xdr:cNvSpPr>
      </xdr:nvSpPr>
      <xdr:spPr>
        <a:xfrm>
          <a:off x="800100" y="2819400"/>
          <a:ext cx="180975" cy="16192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19050</xdr:rowOff>
    </xdr:from>
    <xdr:to>
      <xdr:col>4</xdr:col>
      <xdr:colOff>323850</xdr:colOff>
      <xdr:row>7</xdr:row>
      <xdr:rowOff>171450</xdr:rowOff>
    </xdr:to>
    <xdr:sp>
      <xdr:nvSpPr>
        <xdr:cNvPr id="8" name="3" hidden="1"/>
        <xdr:cNvSpPr>
          <a:spLocks/>
        </xdr:cNvSpPr>
      </xdr:nvSpPr>
      <xdr:spPr>
        <a:xfrm>
          <a:off x="800100" y="2552700"/>
          <a:ext cx="180975" cy="16192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6</xdr:row>
      <xdr:rowOff>19050</xdr:rowOff>
    </xdr:from>
    <xdr:to>
      <xdr:col>4</xdr:col>
      <xdr:colOff>323850</xdr:colOff>
      <xdr:row>6</xdr:row>
      <xdr:rowOff>171450</xdr:rowOff>
    </xdr:to>
    <xdr:sp>
      <xdr:nvSpPr>
        <xdr:cNvPr id="9" name="2" hidden="1"/>
        <xdr:cNvSpPr>
          <a:spLocks/>
        </xdr:cNvSpPr>
      </xdr:nvSpPr>
      <xdr:spPr>
        <a:xfrm>
          <a:off x="800100" y="2305050"/>
          <a:ext cx="180975" cy="16192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5</xdr:row>
      <xdr:rowOff>19050</xdr:rowOff>
    </xdr:from>
    <xdr:to>
      <xdr:col>4</xdr:col>
      <xdr:colOff>323850</xdr:colOff>
      <xdr:row>5</xdr:row>
      <xdr:rowOff>171450</xdr:rowOff>
    </xdr:to>
    <xdr:sp>
      <xdr:nvSpPr>
        <xdr:cNvPr id="10" name="1" hidden="1"/>
        <xdr:cNvSpPr>
          <a:spLocks/>
        </xdr:cNvSpPr>
      </xdr:nvSpPr>
      <xdr:spPr>
        <a:xfrm>
          <a:off x="800100" y="2057400"/>
          <a:ext cx="180975" cy="16192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4</xdr:row>
      <xdr:rowOff>19050</xdr:rowOff>
    </xdr:from>
    <xdr:to>
      <xdr:col>4</xdr:col>
      <xdr:colOff>323850</xdr:colOff>
      <xdr:row>4</xdr:row>
      <xdr:rowOff>171450</xdr:rowOff>
    </xdr:to>
    <xdr:sp>
      <xdr:nvSpPr>
        <xdr:cNvPr id="11" name="11" hidden="1"/>
        <xdr:cNvSpPr>
          <a:spLocks/>
        </xdr:cNvSpPr>
      </xdr:nvSpPr>
      <xdr:spPr>
        <a:xfrm>
          <a:off x="800100" y="1809750"/>
          <a:ext cx="180975" cy="16192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3</xdr:row>
      <xdr:rowOff>28575</xdr:rowOff>
    </xdr:from>
    <xdr:to>
      <xdr:col>4</xdr:col>
      <xdr:colOff>323850</xdr:colOff>
      <xdr:row>3</xdr:row>
      <xdr:rowOff>190500</xdr:rowOff>
    </xdr:to>
    <xdr:sp>
      <xdr:nvSpPr>
        <xdr:cNvPr id="12" name="12" hidden="1"/>
        <xdr:cNvSpPr>
          <a:spLocks/>
        </xdr:cNvSpPr>
      </xdr:nvSpPr>
      <xdr:spPr>
        <a:xfrm>
          <a:off x="800100" y="1571625"/>
          <a:ext cx="180975" cy="16192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295275</xdr:rowOff>
    </xdr:from>
    <xdr:to>
      <xdr:col>5</xdr:col>
      <xdr:colOff>0</xdr:colOff>
      <xdr:row>2</xdr:row>
      <xdr:rowOff>476250</xdr:rowOff>
    </xdr:to>
    <xdr:grpSp>
      <xdr:nvGrpSpPr>
        <xdr:cNvPr id="13" name="Group 65"/>
        <xdr:cNvGrpSpPr>
          <a:grpSpLocks/>
        </xdr:cNvGrpSpPr>
      </xdr:nvGrpSpPr>
      <xdr:grpSpPr>
        <a:xfrm>
          <a:off x="647700" y="1352550"/>
          <a:ext cx="476250" cy="180975"/>
          <a:chOff x="61" y="14"/>
          <a:chExt cx="72" cy="28"/>
        </a:xfrm>
        <a:solidFill>
          <a:srgbClr val="FFFFFF"/>
        </a:solidFill>
      </xdr:grpSpPr>
      <xdr:grpSp>
        <xdr:nvGrpSpPr>
          <xdr:cNvPr id="14" name="Group 51"/>
          <xdr:cNvGrpSpPr>
            <a:grpSpLocks/>
          </xdr:cNvGrpSpPr>
        </xdr:nvGrpSpPr>
        <xdr:grpSpPr>
          <a:xfrm>
            <a:off x="61" y="14"/>
            <a:ext cx="36" cy="28"/>
            <a:chOff x="61" y="14"/>
            <a:chExt cx="36" cy="28"/>
          </a:xfrm>
          <a:solidFill>
            <a:srgbClr val="FFFFFF"/>
          </a:solidFill>
        </xdr:grpSpPr>
        <xdr:sp>
          <xdr:nvSpPr>
            <xdr:cNvPr id="15" name="Rectangle 38"/>
            <xdr:cNvSpPr>
              <a:spLocks/>
            </xdr:cNvSpPr>
          </xdr:nvSpPr>
          <xdr:spPr>
            <a:xfrm>
              <a:off x="70" y="24"/>
              <a:ext cx="9" cy="9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" name="Rectangle 39"/>
            <xdr:cNvSpPr>
              <a:spLocks/>
            </xdr:cNvSpPr>
          </xdr:nvSpPr>
          <xdr:spPr>
            <a:xfrm>
              <a:off x="79" y="14"/>
              <a:ext cx="9" cy="9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" name="Rectangle 40"/>
            <xdr:cNvSpPr>
              <a:spLocks/>
            </xdr:cNvSpPr>
          </xdr:nvSpPr>
          <xdr:spPr>
            <a:xfrm>
              <a:off x="61" y="33"/>
              <a:ext cx="9" cy="9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" name="Rectangle 41"/>
            <xdr:cNvSpPr>
              <a:spLocks/>
            </xdr:cNvSpPr>
          </xdr:nvSpPr>
          <xdr:spPr>
            <a:xfrm>
              <a:off x="61" y="14"/>
              <a:ext cx="9" cy="9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" name="Rectangle 42"/>
            <xdr:cNvSpPr>
              <a:spLocks/>
            </xdr:cNvSpPr>
          </xdr:nvSpPr>
          <xdr:spPr>
            <a:xfrm>
              <a:off x="61" y="23"/>
              <a:ext cx="9" cy="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" name="Rectangle 43"/>
            <xdr:cNvSpPr>
              <a:spLocks/>
            </xdr:cNvSpPr>
          </xdr:nvSpPr>
          <xdr:spPr>
            <a:xfrm>
              <a:off x="79" y="33"/>
              <a:ext cx="9" cy="9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" name="Rectangle 44"/>
            <xdr:cNvSpPr>
              <a:spLocks/>
            </xdr:cNvSpPr>
          </xdr:nvSpPr>
          <xdr:spPr>
            <a:xfrm>
              <a:off x="70" y="33"/>
              <a:ext cx="9" cy="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" name="Rectangle 45"/>
            <xdr:cNvSpPr>
              <a:spLocks/>
            </xdr:cNvSpPr>
          </xdr:nvSpPr>
          <xdr:spPr>
            <a:xfrm>
              <a:off x="70" y="14"/>
              <a:ext cx="9" cy="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" name="Rectangle 46"/>
            <xdr:cNvSpPr>
              <a:spLocks/>
            </xdr:cNvSpPr>
          </xdr:nvSpPr>
          <xdr:spPr>
            <a:xfrm>
              <a:off x="79" y="23"/>
              <a:ext cx="9" cy="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" name="Rectangle 48"/>
            <xdr:cNvSpPr>
              <a:spLocks/>
            </xdr:cNvSpPr>
          </xdr:nvSpPr>
          <xdr:spPr>
            <a:xfrm>
              <a:off x="88" y="14"/>
              <a:ext cx="9" cy="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" name="Rectangle 49"/>
            <xdr:cNvSpPr>
              <a:spLocks/>
            </xdr:cNvSpPr>
          </xdr:nvSpPr>
          <xdr:spPr>
            <a:xfrm>
              <a:off x="88" y="33"/>
              <a:ext cx="9" cy="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" name="Rectangle 50"/>
            <xdr:cNvSpPr>
              <a:spLocks/>
            </xdr:cNvSpPr>
          </xdr:nvSpPr>
          <xdr:spPr>
            <a:xfrm>
              <a:off x="88" y="24"/>
              <a:ext cx="9" cy="9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7" name="Group 52"/>
          <xdr:cNvGrpSpPr>
            <a:grpSpLocks/>
          </xdr:cNvGrpSpPr>
        </xdr:nvGrpSpPr>
        <xdr:grpSpPr>
          <a:xfrm>
            <a:off x="97" y="14"/>
            <a:ext cx="36" cy="28"/>
            <a:chOff x="61" y="14"/>
            <a:chExt cx="36" cy="28"/>
          </a:xfrm>
          <a:solidFill>
            <a:srgbClr val="FFFFFF"/>
          </a:solidFill>
        </xdr:grpSpPr>
        <xdr:sp>
          <xdr:nvSpPr>
            <xdr:cNvPr id="28" name="Rectangle 53"/>
            <xdr:cNvSpPr>
              <a:spLocks/>
            </xdr:cNvSpPr>
          </xdr:nvSpPr>
          <xdr:spPr>
            <a:xfrm>
              <a:off x="70" y="24"/>
              <a:ext cx="9" cy="9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" name="Rectangle 54"/>
            <xdr:cNvSpPr>
              <a:spLocks/>
            </xdr:cNvSpPr>
          </xdr:nvSpPr>
          <xdr:spPr>
            <a:xfrm>
              <a:off x="79" y="14"/>
              <a:ext cx="9" cy="9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" name="Rectangle 55"/>
            <xdr:cNvSpPr>
              <a:spLocks/>
            </xdr:cNvSpPr>
          </xdr:nvSpPr>
          <xdr:spPr>
            <a:xfrm>
              <a:off x="61" y="33"/>
              <a:ext cx="9" cy="9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" name="Rectangle 56"/>
            <xdr:cNvSpPr>
              <a:spLocks/>
            </xdr:cNvSpPr>
          </xdr:nvSpPr>
          <xdr:spPr>
            <a:xfrm>
              <a:off x="61" y="14"/>
              <a:ext cx="9" cy="9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" name="Rectangle 57"/>
            <xdr:cNvSpPr>
              <a:spLocks/>
            </xdr:cNvSpPr>
          </xdr:nvSpPr>
          <xdr:spPr>
            <a:xfrm>
              <a:off x="61" y="23"/>
              <a:ext cx="9" cy="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" name="Rectangle 58"/>
            <xdr:cNvSpPr>
              <a:spLocks/>
            </xdr:cNvSpPr>
          </xdr:nvSpPr>
          <xdr:spPr>
            <a:xfrm>
              <a:off x="79" y="33"/>
              <a:ext cx="9" cy="9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" name="Rectangle 59"/>
            <xdr:cNvSpPr>
              <a:spLocks/>
            </xdr:cNvSpPr>
          </xdr:nvSpPr>
          <xdr:spPr>
            <a:xfrm>
              <a:off x="70" y="33"/>
              <a:ext cx="9" cy="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" name="Rectangle 60"/>
            <xdr:cNvSpPr>
              <a:spLocks/>
            </xdr:cNvSpPr>
          </xdr:nvSpPr>
          <xdr:spPr>
            <a:xfrm>
              <a:off x="70" y="14"/>
              <a:ext cx="9" cy="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Rectangle 61"/>
            <xdr:cNvSpPr>
              <a:spLocks/>
            </xdr:cNvSpPr>
          </xdr:nvSpPr>
          <xdr:spPr>
            <a:xfrm>
              <a:off x="79" y="23"/>
              <a:ext cx="9" cy="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" name="Rectangle 62"/>
            <xdr:cNvSpPr>
              <a:spLocks/>
            </xdr:cNvSpPr>
          </xdr:nvSpPr>
          <xdr:spPr>
            <a:xfrm>
              <a:off x="88" y="14"/>
              <a:ext cx="9" cy="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" name="Rectangle 63"/>
            <xdr:cNvSpPr>
              <a:spLocks/>
            </xdr:cNvSpPr>
          </xdr:nvSpPr>
          <xdr:spPr>
            <a:xfrm>
              <a:off x="88" y="33"/>
              <a:ext cx="9" cy="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" name="Rectangle 64"/>
            <xdr:cNvSpPr>
              <a:spLocks/>
            </xdr:cNvSpPr>
          </xdr:nvSpPr>
          <xdr:spPr>
            <a:xfrm>
              <a:off x="88" y="24"/>
              <a:ext cx="9" cy="9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11</xdr:col>
      <xdr:colOff>171450</xdr:colOff>
      <xdr:row>0</xdr:row>
      <xdr:rowOff>19050</xdr:rowOff>
    </xdr:from>
    <xdr:to>
      <xdr:col>16</xdr:col>
      <xdr:colOff>266700</xdr:colOff>
      <xdr:row>0</xdr:row>
      <xdr:rowOff>371475</xdr:rowOff>
    </xdr:to>
    <xdr:pic>
      <xdr:nvPicPr>
        <xdr:cNvPr id="40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247650</xdr:colOff>
      <xdr:row>15</xdr:row>
      <xdr:rowOff>95250</xdr:rowOff>
    </xdr:from>
    <xdr:to>
      <xdr:col>18</xdr:col>
      <xdr:colOff>457200</xdr:colOff>
      <xdr:row>17</xdr:row>
      <xdr:rowOff>57150</xdr:rowOff>
    </xdr:to>
    <xdr:pic>
      <xdr:nvPicPr>
        <xdr:cNvPr id="41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4610100"/>
          <a:ext cx="2133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0</xdr:row>
      <xdr:rowOff>19050</xdr:rowOff>
    </xdr:from>
    <xdr:to>
      <xdr:col>18</xdr:col>
      <xdr:colOff>457200</xdr:colOff>
      <xdr:row>0</xdr:row>
      <xdr:rowOff>371475</xdr:rowOff>
    </xdr:to>
    <xdr:pic>
      <xdr:nvPicPr>
        <xdr:cNvPr id="42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19050"/>
          <a:ext cx="1571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0</xdr:row>
      <xdr:rowOff>104775</xdr:rowOff>
    </xdr:from>
    <xdr:to>
      <xdr:col>10</xdr:col>
      <xdr:colOff>371475</xdr:colOff>
      <xdr:row>2</xdr:row>
      <xdr:rowOff>295275</xdr:rowOff>
    </xdr:to>
    <xdr:sp textlink="$A$3">
      <xdr:nvSpPr>
        <xdr:cNvPr id="43" name="Ramka"/>
        <xdr:cNvSpPr>
          <a:spLocks/>
        </xdr:cNvSpPr>
      </xdr:nvSpPr>
      <xdr:spPr>
        <a:xfrm>
          <a:off x="1476375" y="104775"/>
          <a:ext cx="3400425" cy="1247775"/>
        </a:xfrm>
        <a:prstGeom prst="cloudCallout">
          <a:avLst>
            <a:gd name="adj1" fmla="val -37537"/>
            <a:gd name="adj2" fmla="val 59925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Zapraszam do zabawy. Zapoznaj się z zasadami gry i do dzieła!</a:t>
          </a:r>
        </a:p>
      </xdr:txBody>
    </xdr:sp>
    <xdr:clientData/>
  </xdr:twoCellAnchor>
  <xdr:twoCellAnchor>
    <xdr:from>
      <xdr:col>8</xdr:col>
      <xdr:colOff>619125</xdr:colOff>
      <xdr:row>15</xdr:row>
      <xdr:rowOff>104775</xdr:rowOff>
    </xdr:from>
    <xdr:to>
      <xdr:col>14</xdr:col>
      <xdr:colOff>238125</xdr:colOff>
      <xdr:row>17</xdr:row>
      <xdr:rowOff>66675</xdr:rowOff>
    </xdr:to>
    <xdr:pic>
      <xdr:nvPicPr>
        <xdr:cNvPr id="44" name="RzutCommand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4619625"/>
          <a:ext cx="2162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</xdr:row>
      <xdr:rowOff>190500</xdr:rowOff>
    </xdr:from>
    <xdr:to>
      <xdr:col>6</xdr:col>
      <xdr:colOff>266700</xdr:colOff>
      <xdr:row>8</xdr:row>
      <xdr:rowOff>47625</xdr:rowOff>
    </xdr:to>
    <xdr:pic>
      <xdr:nvPicPr>
        <xdr:cNvPr id="45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4925" y="1247775"/>
          <a:ext cx="9239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</xdr:row>
      <xdr:rowOff>171450</xdr:rowOff>
    </xdr:from>
    <xdr:to>
      <xdr:col>9</xdr:col>
      <xdr:colOff>342900</xdr:colOff>
      <xdr:row>8</xdr:row>
      <xdr:rowOff>171450</xdr:rowOff>
    </xdr:to>
    <xdr:sp>
      <xdr:nvSpPr>
        <xdr:cNvPr id="1" name="AutoShape 164"/>
        <xdr:cNvSpPr>
          <a:spLocks/>
        </xdr:cNvSpPr>
      </xdr:nvSpPr>
      <xdr:spPr>
        <a:xfrm>
          <a:off x="2009775" y="361950"/>
          <a:ext cx="4838700" cy="1438275"/>
        </a:xfrm>
        <a:prstGeom prst="cloudCallout">
          <a:avLst>
            <a:gd name="adj1" fmla="val -36740"/>
            <a:gd name="adj2" fmla="val 74504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Zaokrąglenia
 liczb.</a:t>
          </a:r>
        </a:p>
      </xdr:txBody>
    </xdr:sp>
    <xdr:clientData/>
  </xdr:twoCellAnchor>
  <xdr:twoCellAnchor editAs="oneCell">
    <xdr:from>
      <xdr:col>9</xdr:col>
      <xdr:colOff>447675</xdr:colOff>
      <xdr:row>0</xdr:row>
      <xdr:rowOff>19050</xdr:rowOff>
    </xdr:from>
    <xdr:to>
      <xdr:col>11</xdr:col>
      <xdr:colOff>219075</xdr:colOff>
      <xdr:row>1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8</xdr:row>
      <xdr:rowOff>57150</xdr:rowOff>
    </xdr:from>
    <xdr:to>
      <xdr:col>5</xdr:col>
      <xdr:colOff>142875</xdr:colOff>
      <xdr:row>20</xdr:row>
      <xdr:rowOff>142875</xdr:rowOff>
    </xdr:to>
    <xdr:pic>
      <xdr:nvPicPr>
        <xdr:cNvPr id="3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1685925"/>
          <a:ext cx="164782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762000</xdr:colOff>
      <xdr:row>0</xdr:row>
      <xdr:rowOff>28575</xdr:rowOff>
    </xdr:from>
    <xdr:to>
      <xdr:col>17</xdr:col>
      <xdr:colOff>533400</xdr:colOff>
      <xdr:row>2</xdr:row>
      <xdr:rowOff>9525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8575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28575</xdr:rowOff>
    </xdr:from>
    <xdr:to>
      <xdr:col>15</xdr:col>
      <xdr:colOff>752475</xdr:colOff>
      <xdr:row>2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28575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57150</xdr:rowOff>
    </xdr:from>
    <xdr:to>
      <xdr:col>6</xdr:col>
      <xdr:colOff>28575</xdr:colOff>
      <xdr:row>3</xdr:row>
      <xdr:rowOff>57150</xdr:rowOff>
    </xdr:to>
    <xdr:pic>
      <xdr:nvPicPr>
        <xdr:cNvPr id="3" name="SOptionButton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238125"/>
          <a:ext cx="2085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485775</xdr:rowOff>
    </xdr:from>
    <xdr:to>
      <xdr:col>6</xdr:col>
      <xdr:colOff>28575</xdr:colOff>
      <xdr:row>4</xdr:row>
      <xdr:rowOff>257175</xdr:rowOff>
    </xdr:to>
    <xdr:pic>
      <xdr:nvPicPr>
        <xdr:cNvPr id="4" name="JOptionButto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047750"/>
          <a:ext cx="2085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304800</xdr:rowOff>
    </xdr:from>
    <xdr:to>
      <xdr:col>6</xdr:col>
      <xdr:colOff>19050</xdr:colOff>
      <xdr:row>5</xdr:row>
      <xdr:rowOff>685800</xdr:rowOff>
    </xdr:to>
    <xdr:pic>
      <xdr:nvPicPr>
        <xdr:cNvPr id="5" name="CzSOptionButto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575" y="1847850"/>
          <a:ext cx="2085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276225</xdr:rowOff>
    </xdr:from>
    <xdr:to>
      <xdr:col>6</xdr:col>
      <xdr:colOff>19050</xdr:colOff>
      <xdr:row>5</xdr:row>
      <xdr:rowOff>285750</xdr:rowOff>
    </xdr:to>
    <xdr:pic>
      <xdr:nvPicPr>
        <xdr:cNvPr id="6" name="CzDzOptionButton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8575" y="1447800"/>
          <a:ext cx="2085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85725</xdr:rowOff>
    </xdr:from>
    <xdr:to>
      <xdr:col>6</xdr:col>
      <xdr:colOff>28575</xdr:colOff>
      <xdr:row>3</xdr:row>
      <xdr:rowOff>466725</xdr:rowOff>
    </xdr:to>
    <xdr:pic>
      <xdr:nvPicPr>
        <xdr:cNvPr id="7" name="DzOptionButton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647700"/>
          <a:ext cx="2085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17</xdr:row>
      <xdr:rowOff>161925</xdr:rowOff>
    </xdr:from>
    <xdr:to>
      <xdr:col>17</xdr:col>
      <xdr:colOff>542925</xdr:colOff>
      <xdr:row>19</xdr:row>
      <xdr:rowOff>38100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6500" y="4610100"/>
          <a:ext cx="2124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3</xdr:row>
      <xdr:rowOff>123825</xdr:rowOff>
    </xdr:from>
    <xdr:to>
      <xdr:col>16</xdr:col>
      <xdr:colOff>428625</xdr:colOff>
      <xdr:row>5</xdr:row>
      <xdr:rowOff>38100</xdr:rowOff>
    </xdr:to>
    <xdr:sp textlink="$B$5">
      <xdr:nvSpPr>
        <xdr:cNvPr id="9" name="Ramka"/>
        <xdr:cNvSpPr>
          <a:spLocks/>
        </xdr:cNvSpPr>
      </xdr:nvSpPr>
      <xdr:spPr>
        <a:xfrm>
          <a:off x="3695700" y="685800"/>
          <a:ext cx="3762375" cy="895350"/>
        </a:xfrm>
        <a:prstGeom prst="cloudCallout">
          <a:avLst>
            <a:gd name="adj1" fmla="val -69833"/>
            <a:gd name="adj2" fmla="val -58509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Zaokrąglij daną liczbę do setek.</a:t>
          </a:r>
        </a:p>
      </xdr:txBody>
    </xdr:sp>
    <xdr:clientData/>
  </xdr:twoCellAnchor>
  <xdr:twoCellAnchor>
    <xdr:from>
      <xdr:col>0</xdr:col>
      <xdr:colOff>419100</xdr:colOff>
      <xdr:row>0</xdr:row>
      <xdr:rowOff>28575</xdr:rowOff>
    </xdr:from>
    <xdr:to>
      <xdr:col>6</xdr:col>
      <xdr:colOff>0</xdr:colOff>
      <xdr:row>1</xdr:row>
      <xdr:rowOff>47625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419100" y="28575"/>
          <a:ext cx="1676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Zaokrąglenie do:</a:t>
          </a:r>
        </a:p>
      </xdr:txBody>
    </xdr:sp>
    <xdr:clientData/>
  </xdr:twoCellAnchor>
  <xdr:twoCellAnchor editAs="oneCell">
    <xdr:from>
      <xdr:col>6</xdr:col>
      <xdr:colOff>161925</xdr:colOff>
      <xdr:row>1</xdr:row>
      <xdr:rowOff>133350</xdr:rowOff>
    </xdr:from>
    <xdr:to>
      <xdr:col>9</xdr:col>
      <xdr:colOff>590550</xdr:colOff>
      <xdr:row>5</xdr:row>
      <xdr:rowOff>581025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7425" y="314325"/>
          <a:ext cx="10572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0</xdr:rowOff>
    </xdr:from>
    <xdr:to>
      <xdr:col>1</xdr:col>
      <xdr:colOff>676275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1657350" y="2409825"/>
          <a:ext cx="628650" cy="0"/>
        </a:xfrm>
        <a:prstGeom prst="line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</xdr:col>
      <xdr:colOff>323850</xdr:colOff>
      <xdr:row>0</xdr:row>
      <xdr:rowOff>28575</xdr:rowOff>
    </xdr:from>
    <xdr:to>
      <xdr:col>10</xdr:col>
      <xdr:colOff>390525</xdr:colOff>
      <xdr:row>0</xdr:row>
      <xdr:rowOff>381000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28575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0</xdr:row>
      <xdr:rowOff>28575</xdr:rowOff>
    </xdr:from>
    <xdr:to>
      <xdr:col>9</xdr:col>
      <xdr:colOff>304800</xdr:colOff>
      <xdr:row>0</xdr:row>
      <xdr:rowOff>381000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28575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485775</xdr:colOff>
      <xdr:row>15</xdr:row>
      <xdr:rowOff>161925</xdr:rowOff>
    </xdr:from>
    <xdr:to>
      <xdr:col>10</xdr:col>
      <xdr:colOff>371475</xdr:colOff>
      <xdr:row>17</xdr:row>
      <xdr:rowOff>142875</xdr:rowOff>
    </xdr:to>
    <xdr:pic>
      <xdr:nvPicPr>
        <xdr:cNvPr id="4" name="ND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4610100"/>
          <a:ext cx="2057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190500</xdr:rowOff>
    </xdr:from>
    <xdr:to>
      <xdr:col>5</xdr:col>
      <xdr:colOff>19050</xdr:colOff>
      <xdr:row>6</xdr:row>
      <xdr:rowOff>180975</xdr:rowOff>
    </xdr:to>
    <xdr:sp textlink="$B$6">
      <xdr:nvSpPr>
        <xdr:cNvPr id="5" name="Ramka"/>
        <xdr:cNvSpPr>
          <a:spLocks/>
        </xdr:cNvSpPr>
      </xdr:nvSpPr>
      <xdr:spPr>
        <a:xfrm>
          <a:off x="257175" y="190500"/>
          <a:ext cx="3762375" cy="1514475"/>
        </a:xfrm>
        <a:prstGeom prst="cloudCallout">
          <a:avLst>
            <a:gd name="adj1" fmla="val -30337"/>
            <a:gd name="adj2" fmla="val 112731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 i zapisz w przybliżeniu do części dziesiątych rozwinięcie dziesiętne ułamka zwykłego: </a:t>
          </a:r>
        </a:p>
      </xdr:txBody>
    </xdr:sp>
    <xdr:clientData/>
  </xdr:twoCellAnchor>
  <xdr:twoCellAnchor>
    <xdr:from>
      <xdr:col>7</xdr:col>
      <xdr:colOff>295275</xdr:colOff>
      <xdr:row>4</xdr:row>
      <xdr:rowOff>76200</xdr:rowOff>
    </xdr:from>
    <xdr:to>
      <xdr:col>10</xdr:col>
      <xdr:colOff>381000</xdr:colOff>
      <xdr:row>9</xdr:row>
      <xdr:rowOff>304800</xdr:rowOff>
    </xdr:to>
    <xdr:sp textlink="$G$10">
      <xdr:nvSpPr>
        <xdr:cNvPr id="6" name="Ramka1"/>
        <xdr:cNvSpPr>
          <a:spLocks/>
        </xdr:cNvSpPr>
      </xdr:nvSpPr>
      <xdr:spPr>
        <a:xfrm>
          <a:off x="5467350" y="1162050"/>
          <a:ext cx="2962275" cy="1552575"/>
        </a:xfrm>
        <a:prstGeom prst="cloudCallout">
          <a:avLst>
            <a:gd name="adj1" fmla="val -65712"/>
            <a:gd name="adj2" fmla="val 5828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 i zapisz                            w przybliżeniu do jedności gęstość zaludnienia Szuflandii.</a:t>
          </a:r>
        </a:p>
      </xdr:txBody>
    </xdr:sp>
    <xdr:clientData/>
  </xdr:twoCellAnchor>
  <xdr:twoCellAnchor>
    <xdr:from>
      <xdr:col>5</xdr:col>
      <xdr:colOff>323850</xdr:colOff>
      <xdr:row>15</xdr:row>
      <xdr:rowOff>161925</xdr:rowOff>
    </xdr:from>
    <xdr:to>
      <xdr:col>8</xdr:col>
      <xdr:colOff>485775</xdr:colOff>
      <xdr:row>17</xdr:row>
      <xdr:rowOff>142875</xdr:rowOff>
    </xdr:to>
    <xdr:pic>
      <xdr:nvPicPr>
        <xdr:cNvPr id="7" name="KalkCommand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4610100"/>
          <a:ext cx="2038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6</xdr:row>
      <xdr:rowOff>247650</xdr:rowOff>
    </xdr:from>
    <xdr:to>
      <xdr:col>7</xdr:col>
      <xdr:colOff>85725</xdr:colOff>
      <xdr:row>10</xdr:row>
      <xdr:rowOff>552450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52925" y="1771650"/>
          <a:ext cx="904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9</xdr:row>
      <xdr:rowOff>76200</xdr:rowOff>
    </xdr:from>
    <xdr:to>
      <xdr:col>0</xdr:col>
      <xdr:colOff>1123950</xdr:colOff>
      <xdr:row>13</xdr:row>
      <xdr:rowOff>9525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2486025"/>
          <a:ext cx="904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16</xdr:row>
      <xdr:rowOff>371475</xdr:rowOff>
    </xdr:from>
    <xdr:to>
      <xdr:col>15</xdr:col>
      <xdr:colOff>657225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673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0</xdr:row>
      <xdr:rowOff>104775</xdr:rowOff>
    </xdr:from>
    <xdr:to>
      <xdr:col>13</xdr:col>
      <xdr:colOff>209550</xdr:colOff>
      <xdr:row>0</xdr:row>
      <xdr:rowOff>752475</xdr:rowOff>
    </xdr:to>
    <xdr:sp>
      <xdr:nvSpPr>
        <xdr:cNvPr id="2" name="AutoShape 3"/>
        <xdr:cNvSpPr>
          <a:spLocks/>
        </xdr:cNvSpPr>
      </xdr:nvSpPr>
      <xdr:spPr>
        <a:xfrm>
          <a:off x="3228975" y="104775"/>
          <a:ext cx="3095625" cy="647700"/>
        </a:xfrm>
        <a:prstGeom prst="cloudCallout">
          <a:avLst>
            <a:gd name="adj1" fmla="val -66384"/>
            <a:gd name="adj2" fmla="val -42648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Po przeczytaniu, kliknij w przycisk POWRÓT.</a:t>
          </a:r>
        </a:p>
      </xdr:txBody>
    </xdr:sp>
    <xdr:clientData/>
  </xdr:twoCellAnchor>
  <xdr:twoCellAnchor editAs="oneCell">
    <xdr:from>
      <xdr:col>13</xdr:col>
      <xdr:colOff>647700</xdr:colOff>
      <xdr:row>0</xdr:row>
      <xdr:rowOff>19050</xdr:rowOff>
    </xdr:from>
    <xdr:to>
      <xdr:col>16</xdr:col>
      <xdr:colOff>76200</xdr:colOff>
      <xdr:row>0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21</xdr:row>
      <xdr:rowOff>104775</xdr:rowOff>
    </xdr:from>
    <xdr:to>
      <xdr:col>8</xdr:col>
      <xdr:colOff>638175</xdr:colOff>
      <xdr:row>23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6591300"/>
          <a:ext cx="2000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28575</xdr:rowOff>
    </xdr:from>
    <xdr:to>
      <xdr:col>6</xdr:col>
      <xdr:colOff>457200</xdr:colOff>
      <xdr:row>2</xdr:row>
      <xdr:rowOff>76200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1700" y="28575"/>
          <a:ext cx="57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ulpit\Do%20zabrania\5BezPod\Dodawanie%20liczb%20ca&#322;kowity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tka\Poprawki%20arkuszy\WKoncuDobrze\KLasa4\Po&#322;&#243;wki,%20&#263;wiartki,%20cz&#281;&#347;ci%20&#243;sm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5"/>
      <sheetName val="Arkusz4"/>
      <sheetName val="Arkusz9"/>
      <sheetName val="Arkusz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7"/>
      <sheetName val="Arkusz4"/>
      <sheetName val="Arkusz1"/>
      <sheetName val="Arkusz2"/>
      <sheetName val="Arkusz8"/>
      <sheetName val="Arkusz3"/>
      <sheetName val="Arkusz6"/>
      <sheetName val="Arkusz5"/>
    </sheetNames>
    <sheetDataSet>
      <sheetData sheetId="7">
        <row r="3"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3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image" Target="../media/image34.png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image" Target="../media/image35.png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36.png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image" Target="../media/image37.png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image" Target="../media/image38.png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image" Target="../media/image39.png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B2:V15"/>
  <sheetViews>
    <sheetView showGridLines="0" showRowColHeaders="0" showOutlineSymbols="0" workbookViewId="0" topLeftCell="A1">
      <selection activeCell="I6" sqref="I6"/>
    </sheetView>
  </sheetViews>
  <sheetFormatPr defaultColWidth="8.796875" defaultRowHeight="15"/>
  <cols>
    <col min="1" max="1" width="2.796875" style="0" customWidth="1"/>
    <col min="2" max="2" width="7.69921875" style="0" customWidth="1"/>
    <col min="3" max="7" width="2" style="0" customWidth="1"/>
    <col min="8" max="8" width="3.69921875" style="0" customWidth="1"/>
    <col min="9" max="9" width="9.19921875" style="0" customWidth="1"/>
    <col min="10" max="10" width="6.19921875" style="0" customWidth="1"/>
    <col min="11" max="11" width="3.19921875" style="0" customWidth="1"/>
    <col min="12" max="12" width="8.296875" style="0" customWidth="1"/>
    <col min="13" max="14" width="2" style="0" customWidth="1"/>
    <col min="15" max="15" width="1.390625" style="0" customWidth="1"/>
    <col min="16" max="19" width="2" style="0" customWidth="1"/>
    <col min="20" max="20" width="3" style="0" customWidth="1"/>
    <col min="21" max="21" width="9.19921875" style="0" customWidth="1"/>
  </cols>
  <sheetData>
    <row r="1" ht="9.75" customHeight="1"/>
    <row r="2" ht="15.75" customHeight="1">
      <c r="B2" s="80" t="str">
        <f>IF(COUNTIF(B6:V12,"C")=6,"BRAWO!","Zaokrąglij podane liczby do:")</f>
        <v>Zaokrąglij podane liczby do:</v>
      </c>
    </row>
    <row r="3" ht="17.25" customHeight="1"/>
    <row r="4" spans="2:21" ht="102.75" customHeight="1">
      <c r="B4" s="141">
        <f>IF(J6="spróbuj jeszcze raz",ROUNDDOWN(B6,-3)&amp;" &lt; "&amp;B6&amp;" &lt;  "&amp;ROUNDUP(B6,-3),"")</f>
      </c>
      <c r="C4" s="141"/>
      <c r="D4" s="141"/>
      <c r="E4" s="141"/>
      <c r="F4" s="141"/>
      <c r="G4" s="141"/>
      <c r="H4" s="141"/>
      <c r="I4" s="7">
        <f>ROUND(B6,-3)</f>
        <v>43000</v>
      </c>
      <c r="L4" s="141">
        <f>IF(V6="spróbuj jeszcze raz",ROUNDDOWN(L6,0)&amp;"  &lt; "&amp;L6&amp;" &lt;  "&amp;ROUNDUP(L6,0),"")</f>
      </c>
      <c r="M4" s="141"/>
      <c r="N4" s="141"/>
      <c r="O4" s="141"/>
      <c r="P4" s="141"/>
      <c r="Q4" s="141"/>
      <c r="R4" s="141"/>
      <c r="U4" s="7">
        <f>ROUND(L6,0)</f>
        <v>94</v>
      </c>
    </row>
    <row r="5" spans="2:22" ht="14.25" customHeight="1">
      <c r="B5" s="77" t="s">
        <v>2</v>
      </c>
      <c r="C5" s="140"/>
      <c r="D5" s="140"/>
      <c r="E5" s="140"/>
      <c r="F5" s="140"/>
      <c r="G5" s="140"/>
      <c r="H5" s="140"/>
      <c r="I5" s="140"/>
      <c r="J5" s="140"/>
      <c r="L5" s="77" t="s">
        <v>5</v>
      </c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2:22" ht="28.5" customHeight="1">
      <c r="B6" s="7">
        <v>42757</v>
      </c>
      <c r="C6" s="12">
        <f>(MOD(B6,100000)-MOD(B6,10000))/10000</f>
        <v>4</v>
      </c>
      <c r="D6" s="13">
        <f>(MOD(B6,10000)-MOD(B6,1000))/1000</f>
        <v>2</v>
      </c>
      <c r="E6" s="13">
        <f>(MOD(B6,1000)-MOD(B6,100))/100</f>
        <v>7</v>
      </c>
      <c r="F6" s="12">
        <f>(MOD(B6,100)-G6)/10</f>
        <v>5</v>
      </c>
      <c r="G6" s="12">
        <f>MOD(B6,10)</f>
        <v>7</v>
      </c>
      <c r="H6" s="11" t="s">
        <v>1</v>
      </c>
      <c r="I6" s="131"/>
      <c r="J6" s="81">
        <f>IF(I6="","",IF(I6=I4,"C","D"))</f>
      </c>
      <c r="L6" s="18">
        <f>M6*10+N6+P6*0.1+Q6*0.01+R6*0.001</f>
        <v>93.52799999999999</v>
      </c>
      <c r="M6" s="14">
        <v>9</v>
      </c>
      <c r="N6" s="15">
        <v>3</v>
      </c>
      <c r="O6" s="17" t="s">
        <v>6</v>
      </c>
      <c r="P6" s="14">
        <v>5</v>
      </c>
      <c r="Q6" s="14">
        <v>2</v>
      </c>
      <c r="R6" s="14">
        <v>8</v>
      </c>
      <c r="T6" s="11" t="s">
        <v>1</v>
      </c>
      <c r="U6" s="76"/>
      <c r="V6" s="81">
        <f>IF(U6="","",IF(U6=U4,"C","D"))</f>
      </c>
    </row>
    <row r="7" spans="2:21" ht="30" customHeight="1">
      <c r="B7" s="141">
        <f>IF(J9="spróbuj jeszcze raz",ROUNDDOWN(B9,-2)&amp;" &lt; "&amp;B9&amp;" &lt; "&amp;ROUNDUP(B9,-2),"")</f>
      </c>
      <c r="C7" s="141"/>
      <c r="D7" s="141"/>
      <c r="E7" s="141"/>
      <c r="F7" s="141"/>
      <c r="G7" s="141"/>
      <c r="H7" s="141"/>
      <c r="I7" s="7">
        <f>ROUND(B9,-2)</f>
        <v>1800</v>
      </c>
      <c r="L7" s="78" t="s">
        <v>9</v>
      </c>
      <c r="M7" s="143">
        <f>IF(V9="spróbuj jeszcze raz",ROUNDDOWN(L9,1)&amp;"  &lt; "&amp;L9&amp;" &lt;  "&amp;ROUNDUP(L9,1),"")</f>
      </c>
      <c r="N7" s="143"/>
      <c r="O7" s="143"/>
      <c r="P7" s="143"/>
      <c r="Q7" s="143"/>
      <c r="R7" s="143"/>
      <c r="S7" s="143"/>
      <c r="T7" s="143"/>
      <c r="U7" s="7">
        <f>ROUND(L9,1)</f>
        <v>58.6</v>
      </c>
    </row>
    <row r="8" spans="2:22" ht="12.75" customHeight="1">
      <c r="B8" s="77" t="s">
        <v>3</v>
      </c>
      <c r="C8" s="140"/>
      <c r="D8" s="140"/>
      <c r="E8" s="140"/>
      <c r="F8" s="140"/>
      <c r="G8" s="140"/>
      <c r="H8" s="140"/>
      <c r="I8" s="140"/>
      <c r="J8" s="140"/>
      <c r="L8" s="79" t="s">
        <v>7</v>
      </c>
      <c r="M8" s="140"/>
      <c r="N8" s="140"/>
      <c r="O8" s="140"/>
      <c r="P8" s="140"/>
      <c r="Q8" s="140"/>
      <c r="R8" s="140"/>
      <c r="S8" s="140"/>
      <c r="T8" s="140"/>
      <c r="U8" s="140"/>
      <c r="V8" s="140"/>
    </row>
    <row r="9" spans="2:22" ht="28.5" customHeight="1">
      <c r="B9" s="7">
        <v>1769</v>
      </c>
      <c r="D9" s="13">
        <f>(MOD(B9,10000)-MOD(B9,1000))/1000</f>
        <v>1</v>
      </c>
      <c r="E9" s="12">
        <f>(MOD(B9,1000)-MOD(B9,100))/100</f>
        <v>7</v>
      </c>
      <c r="F9" s="12">
        <f>(MOD(B9,100)-G9)/10</f>
        <v>6</v>
      </c>
      <c r="G9" s="12">
        <f>MOD(B9,10)</f>
        <v>9</v>
      </c>
      <c r="H9" s="11" t="s">
        <v>1</v>
      </c>
      <c r="I9" s="131"/>
      <c r="J9" s="81">
        <f>IF(I9="","",IF(I9=I7,"C","D"))</f>
      </c>
      <c r="L9" s="18">
        <f>M9*10+N9+P9*0.1+Q9*0.01+R9*0.001</f>
        <v>58.566</v>
      </c>
      <c r="M9" s="14">
        <v>5</v>
      </c>
      <c r="N9" s="15">
        <v>8</v>
      </c>
      <c r="O9" s="17" t="s">
        <v>6</v>
      </c>
      <c r="P9" s="14">
        <v>5</v>
      </c>
      <c r="Q9" s="14">
        <v>6</v>
      </c>
      <c r="R9" s="14">
        <v>6</v>
      </c>
      <c r="T9" s="11" t="s">
        <v>1</v>
      </c>
      <c r="U9" s="131"/>
      <c r="V9" s="81">
        <f>IF(U9="","",IF(U9=U7,"C","D"))</f>
      </c>
    </row>
    <row r="10" spans="2:21" ht="32.25" customHeight="1">
      <c r="B10" s="141">
        <f>IF(J12="spróbuj jeszcze raz",ROUNDDOWN(B12,-1)&amp;" &lt; "&amp;B12&amp;" &lt; "&amp;ROUNDUP(B12,-1),"")</f>
      </c>
      <c r="C10" s="141"/>
      <c r="D10" s="141"/>
      <c r="E10" s="141"/>
      <c r="F10" s="141"/>
      <c r="G10" s="141"/>
      <c r="H10" s="141"/>
      <c r="I10" s="7">
        <f>ROUND(B12,-1)</f>
        <v>910</v>
      </c>
      <c r="L10" s="77" t="s">
        <v>9</v>
      </c>
      <c r="M10" s="142">
        <f>IF(V12="spróbuj jeszcze raz",ROUNDDOWN(L12,2)&amp;"  &lt; "&amp;L12&amp;" &lt;  "&amp;ROUNDUP(L12,2),"")</f>
      </c>
      <c r="N10" s="142"/>
      <c r="O10" s="142"/>
      <c r="P10" s="142"/>
      <c r="Q10" s="142"/>
      <c r="R10" s="142"/>
      <c r="S10" s="142"/>
      <c r="T10" s="142"/>
      <c r="U10" s="7">
        <f>ROUND(L12,2)</f>
        <v>19.98</v>
      </c>
    </row>
    <row r="11" spans="2:22" ht="11.25" customHeight="1">
      <c r="B11" s="78" t="s">
        <v>4</v>
      </c>
      <c r="C11" s="140"/>
      <c r="D11" s="140"/>
      <c r="E11" s="140"/>
      <c r="F11" s="140"/>
      <c r="G11" s="140"/>
      <c r="H11" s="140"/>
      <c r="I11" s="140"/>
      <c r="J11" s="140"/>
      <c r="L11" s="77" t="s">
        <v>8</v>
      </c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spans="2:22" ht="29.25" customHeight="1">
      <c r="B12" s="7">
        <v>914</v>
      </c>
      <c r="D12" s="6"/>
      <c r="E12" s="12">
        <f>(MOD(B12,1000)-MOD(B12,100))/100</f>
        <v>9</v>
      </c>
      <c r="F12" s="12">
        <f>(MOD(B12,100)-G12)/10</f>
        <v>1</v>
      </c>
      <c r="G12" s="12">
        <f>MOD(B12,10)</f>
        <v>4</v>
      </c>
      <c r="H12" s="11" t="s">
        <v>1</v>
      </c>
      <c r="I12" s="76"/>
      <c r="J12" s="81">
        <f>IF(I12="","",IF(I12=I10,"C","D"))</f>
      </c>
      <c r="L12" s="18">
        <f>M12*10+N12+P12*0.1+Q12*0.01+R12*0.001+S12*0.0001</f>
        <v>19.9819</v>
      </c>
      <c r="M12" s="14">
        <v>1</v>
      </c>
      <c r="N12" s="15">
        <v>9</v>
      </c>
      <c r="O12" s="17" t="s">
        <v>6</v>
      </c>
      <c r="P12" s="14">
        <v>9</v>
      </c>
      <c r="Q12" s="16">
        <v>8</v>
      </c>
      <c r="R12" s="14">
        <v>1</v>
      </c>
      <c r="S12" s="14">
        <v>9</v>
      </c>
      <c r="T12" s="11" t="s">
        <v>1</v>
      </c>
      <c r="U12" s="76"/>
      <c r="V12" s="81">
        <f>IF(U12="","",IF(U12=U10,"C","D"))</f>
      </c>
    </row>
    <row r="15" spans="4:22" ht="26.25">
      <c r="D15" s="6"/>
      <c r="V15" s="33"/>
    </row>
  </sheetData>
  <mergeCells count="12">
    <mergeCell ref="L4:R4"/>
    <mergeCell ref="C5:J5"/>
    <mergeCell ref="M5:V5"/>
    <mergeCell ref="B7:H7"/>
    <mergeCell ref="M7:T7"/>
    <mergeCell ref="B4:H4"/>
    <mergeCell ref="C11:J11"/>
    <mergeCell ref="M8:V8"/>
    <mergeCell ref="M11:V11"/>
    <mergeCell ref="C8:J8"/>
    <mergeCell ref="B10:H10"/>
    <mergeCell ref="M10:T10"/>
  </mergeCells>
  <conditionalFormatting sqref="C6 D9 M6 M9 M12">
    <cfRule type="cellIs" priority="1" dxfId="0" operator="equal" stopIfTrue="1">
      <formula>0</formula>
    </cfRule>
  </conditionalFormatting>
  <conditionalFormatting sqref="E12">
    <cfRule type="cellIs" priority="2" dxfId="1" operator="equal" stopIfTrue="1">
      <formula>0</formula>
    </cfRule>
  </conditionalFormatting>
  <conditionalFormatting sqref="G12">
    <cfRule type="expression" priority="3" dxfId="2" stopIfTrue="1">
      <formula>($J$12="spróbuj jeszcze raz")</formula>
    </cfRule>
  </conditionalFormatting>
  <conditionalFormatting sqref="P6">
    <cfRule type="expression" priority="4" dxfId="2" stopIfTrue="1">
      <formula>($V$6="spróbuj jeszcze raz")</formula>
    </cfRule>
  </conditionalFormatting>
  <conditionalFormatting sqref="Q9">
    <cfRule type="expression" priority="5" dxfId="2" stopIfTrue="1">
      <formula>($V$9="spróbuj jeszcze raz")</formula>
    </cfRule>
  </conditionalFormatting>
  <conditionalFormatting sqref="R12">
    <cfRule type="expression" priority="6" dxfId="2" stopIfTrue="1">
      <formula>($V$12="spróbuj jeszcze raz")</formula>
    </cfRule>
  </conditionalFormatting>
  <conditionalFormatting sqref="E6">
    <cfRule type="expression" priority="7" dxfId="2" stopIfTrue="1">
      <formula>($J$6="Spróbuj jeszcze raz")</formula>
    </cfRule>
  </conditionalFormatting>
  <conditionalFormatting sqref="E9">
    <cfRule type="expression" priority="8" dxfId="1" stopIfTrue="1">
      <formula>AND($D$9=0,$E$9=0)</formula>
    </cfRule>
  </conditionalFormatting>
  <conditionalFormatting sqref="F9">
    <cfRule type="expression" priority="9" dxfId="2" stopIfTrue="1">
      <formula>($J$9="spróbuj jeszcze raz")</formula>
    </cfRule>
  </conditionalFormatting>
  <conditionalFormatting sqref="J6 J9 J12 V6 V9 V12">
    <cfRule type="cellIs" priority="10" dxfId="3" operator="equal" stopIfTrue="1">
      <formula>"C"</formula>
    </cfRule>
  </conditionalFormatting>
  <conditionalFormatting sqref="I6 I9 I12 U6 U9 U12">
    <cfRule type="expression" priority="11" dxfId="4" stopIfTrue="1">
      <formula>(J6="C")</formula>
    </cfRule>
    <cfRule type="expression" priority="12" dxfId="5" stopIfTrue="1">
      <formula>($J$6="D")</formula>
    </cfRule>
  </conditionalFormatting>
  <dataValidations count="1">
    <dataValidation type="custom" operator="lessThan" allowBlank="1" showInputMessage="1" showErrorMessage="1" errorTitle="UWAGA!" error="Wprowadzone dane są niepoprawne." sqref="I6 I9 I12 U6 U9 U12">
      <formula1>AND(ISNUMBER(I6),LEN(I6)&lt;7,I6&gt;0,LEFT(CELL("format",I6))&lt;&gt;"D",LEFT(CELL("format",I6))&lt;&gt;"P")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S26"/>
  <sheetViews>
    <sheetView showGridLines="0" showRowColHeaders="0" showOutlineSymbols="0" workbookViewId="0" topLeftCell="A1">
      <selection activeCell="F9" sqref="F9:H9"/>
    </sheetView>
  </sheetViews>
  <sheetFormatPr defaultColWidth="8.796875" defaultRowHeight="15"/>
  <cols>
    <col min="1" max="1" width="3" style="0" customWidth="1"/>
    <col min="2" max="13" width="6.796875" style="0" customWidth="1"/>
  </cols>
  <sheetData>
    <row r="1" spans="1:19" ht="41.25" customHeight="1">
      <c r="A1" s="56" t="s">
        <v>0</v>
      </c>
      <c r="B1" s="155" t="s">
        <v>50</v>
      </c>
      <c r="C1" s="155"/>
      <c r="D1" s="155"/>
      <c r="E1" s="57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ht="16.5" customHeight="1">
      <c r="A2" s="44"/>
    </row>
    <row r="3" spans="6:13" ht="15" hidden="1">
      <c r="F3" s="3"/>
      <c r="G3" s="5"/>
      <c r="H3" s="5"/>
      <c r="I3" s="5"/>
      <c r="J3" s="5"/>
      <c r="K3" s="5"/>
      <c r="L3" s="5"/>
      <c r="M3" s="4"/>
    </row>
    <row r="4" spans="6:13" ht="15" customHeight="1" hidden="1">
      <c r="F4" s="5"/>
      <c r="G4" s="5"/>
      <c r="H4" s="5"/>
      <c r="I4" s="5"/>
      <c r="J4" s="5"/>
      <c r="K4" s="5"/>
      <c r="L4" s="5"/>
      <c r="M4" s="4"/>
    </row>
    <row r="5" spans="6:13" ht="15" customHeight="1" hidden="1">
      <c r="F5" s="5"/>
      <c r="G5" s="5"/>
      <c r="H5" s="5"/>
      <c r="I5" s="5"/>
      <c r="J5" s="5"/>
      <c r="K5" s="5"/>
      <c r="L5" s="5"/>
      <c r="M5" s="4"/>
    </row>
    <row r="6" spans="6:13" ht="15" customHeight="1" hidden="1">
      <c r="F6" s="5"/>
      <c r="G6" s="5"/>
      <c r="H6" s="5"/>
      <c r="I6" s="5"/>
      <c r="J6" s="5"/>
      <c r="K6" s="5"/>
      <c r="L6" s="5"/>
      <c r="M6" s="4"/>
    </row>
    <row r="7" spans="6:13" ht="15" hidden="1">
      <c r="F7" s="5"/>
      <c r="G7" s="5"/>
      <c r="H7" s="5"/>
      <c r="I7" s="5"/>
      <c r="J7" s="5"/>
      <c r="K7" s="5"/>
      <c r="L7" s="5"/>
      <c r="M7" s="4"/>
    </row>
    <row r="8" ht="63.75" customHeight="1">
      <c r="F8" s="133"/>
    </row>
    <row r="9" spans="2:10" ht="35.25" customHeight="1">
      <c r="B9" s="158" t="str">
        <f>"Wpisz liczbę i naciśnij ENTER lub kliknij NOWE DANE, a zobaczysz zaokrąglenie danej liczby do  "&amp;IF(A1="s","setek.",IF(A1="Dz","dziesiątek.",IF(A1="J","jedności.",IF(A1="CzDz","części dziesiątych.","części setnych."))))</f>
        <v>Wpisz liczbę i naciśnij ENTER lub kliknij NOWE DANE, a zobaczysz zaokrąglenie danej liczby do  setek.</v>
      </c>
      <c r="C9" s="158"/>
      <c r="D9" s="158"/>
      <c r="E9" s="158"/>
      <c r="F9" s="154"/>
      <c r="G9" s="154"/>
      <c r="H9" s="154"/>
      <c r="I9" s="153"/>
      <c r="J9" s="153"/>
    </row>
    <row r="10" ht="13.5" customHeight="1" hidden="1"/>
    <row r="11" ht="15" hidden="1"/>
    <row r="12" ht="10.5" customHeight="1" hidden="1"/>
    <row r="13" ht="11.25" customHeight="1" hidden="1"/>
    <row r="14" spans="2:12" ht="33.75" customHeight="1">
      <c r="B14" s="9"/>
      <c r="L14" s="8"/>
    </row>
    <row r="15" ht="16.5" customHeight="1"/>
    <row r="17" spans="1:13" ht="28.5" customHeight="1">
      <c r="A17" s="145">
        <f>IF(F9&lt;&gt;"",IF(A1="s",ROUNDDOWN(D22,-2),IF(A1="Dz",ROUNDDOWN(D22,-1),IF(A1="J",ROUNDDOWN(D22,0),IF(A1="CzDz",ROUNDDOWN(D22,1),ROUNDDOWN(D22,2))))),"")</f>
      </c>
      <c r="B17" s="145"/>
      <c r="C17" s="145"/>
      <c r="D17" s="1"/>
      <c r="E17" s="1"/>
      <c r="F17" s="1"/>
      <c r="G17" s="2"/>
      <c r="H17" s="2"/>
      <c r="I17" s="2"/>
      <c r="J17" s="2"/>
      <c r="L17" s="145">
        <f>IF(F9&lt;&gt;"",IF(A1="s",ROUNDUP(D22,-2),IF(A1="Dz",ROUNDUP(D22,-1),IF(A1="J",ROUNDUP(D22,0),IF(A1="CzDz",ROUNDUP(D22,1),ROUNDUP(D22,2))))),"")</f>
      </c>
      <c r="M17" s="145"/>
    </row>
    <row r="18" spans="3:11" ht="34.5" customHeight="1">
      <c r="C18" s="156">
        <f>IF(D22=H22,"",A17)</f>
      </c>
      <c r="D18" s="156"/>
      <c r="E18" s="62">
        <f>IF(OR(D22=H22,F18=""),"","&lt;")</f>
      </c>
      <c r="F18" s="157">
        <f>IF(OR(D22=H22,D22=""),"",D22)</f>
      </c>
      <c r="G18" s="157"/>
      <c r="H18" s="62">
        <f>IF(OR(D22=H22,F18=""),"","&lt;")</f>
      </c>
      <c r="I18" s="147">
        <f>IF(D22=H22,"",L17)</f>
      </c>
      <c r="J18" s="147"/>
      <c r="K18" s="57"/>
    </row>
    <row r="19" spans="3:11" ht="10.5" customHeight="1">
      <c r="C19" s="149">
        <f>IF(C18="","","przybliżenie z niedomiarem")</f>
      </c>
      <c r="D19" s="149"/>
      <c r="E19" s="149"/>
      <c r="F19" s="59"/>
      <c r="G19" s="60"/>
      <c r="H19" s="149">
        <f>IF(I18="","","przybliżenie z nadmiarem")</f>
      </c>
      <c r="I19" s="149"/>
      <c r="J19" s="149"/>
      <c r="K19" s="61"/>
    </row>
    <row r="20" spans="3:11" ht="4.5" customHeight="1">
      <c r="C20" s="60"/>
      <c r="D20" s="60"/>
      <c r="E20" s="60"/>
      <c r="F20" s="60"/>
      <c r="G20" s="60"/>
      <c r="H20" s="60"/>
      <c r="I20" s="60"/>
      <c r="J20" s="60"/>
      <c r="K20" s="57"/>
    </row>
    <row r="21" spans="3:11" ht="15" hidden="1">
      <c r="C21" s="60"/>
      <c r="D21" s="60"/>
      <c r="E21" s="148">
        <f>IF(D22=H22,"","Zaokrąglenie do "&amp;IF(A1="s","setek ",IF(A1="Dz","dziesiątek ",IF(A1="J","jedności ",IF(A1="CzDz","części dziesiątych ","części setnych ")))))</f>
      </c>
      <c r="F21" s="148"/>
      <c r="G21" s="148"/>
      <c r="H21" s="148"/>
      <c r="I21" s="148"/>
      <c r="J21" s="60"/>
      <c r="K21" s="57"/>
    </row>
    <row r="22" spans="3:11" ht="31.5" customHeight="1">
      <c r="C22" s="60"/>
      <c r="D22" s="151">
        <f ca="1">IF(AND(ISNUMBER(F9),LEN(F9)&lt;8,F9&gt;0,LEFT(CELL("format",F9))&lt;&gt;"D",F9&lt;&gt;""),F9,"")</f>
      </c>
      <c r="E22" s="151"/>
      <c r="F22" s="152">
        <f>IF(D22="","",IF(D22=H22,"=","»"))</f>
      </c>
      <c r="G22" s="152"/>
      <c r="H22" s="150">
        <f>IF(D22="","",IF(A1="s",ROUND(F9,-2),IF(A1="Dz",ROUND(F9,-1),IF(A1="J",ROUND(F9,0),IF(A1="CzDz",ROUND(F9,1),ROUND(F9,2))))))</f>
      </c>
      <c r="I22" s="150"/>
      <c r="J22" s="60"/>
      <c r="K22" s="57"/>
    </row>
    <row r="23" spans="3:10" ht="9.75" customHeight="1">
      <c r="C23" s="41"/>
      <c r="D23" s="42"/>
      <c r="E23" s="42"/>
      <c r="F23" s="42"/>
      <c r="G23" s="42"/>
      <c r="H23" s="42"/>
      <c r="I23" s="42"/>
      <c r="J23" s="42"/>
    </row>
    <row r="24" spans="3:4" ht="15">
      <c r="C24" s="144" t="s">
        <v>19</v>
      </c>
      <c r="D24" s="144"/>
    </row>
    <row r="25" spans="3:11" ht="15">
      <c r="C25" s="5"/>
      <c r="D25" s="5"/>
      <c r="E25" s="5"/>
      <c r="F25" s="5"/>
      <c r="G25" s="5"/>
      <c r="H25" s="5"/>
      <c r="I25" s="5"/>
      <c r="J25" s="5"/>
      <c r="K25" s="5"/>
    </row>
    <row r="26" spans="3:13" ht="15">
      <c r="C26" s="5"/>
      <c r="D26" s="5"/>
      <c r="E26" s="5"/>
      <c r="F26" s="5"/>
      <c r="G26" s="5"/>
      <c r="H26" s="5"/>
      <c r="I26" s="5"/>
      <c r="J26" s="5"/>
      <c r="K26" s="5"/>
      <c r="L26" s="146"/>
      <c r="M26" s="146"/>
    </row>
  </sheetData>
  <mergeCells count="17">
    <mergeCell ref="F22:G22"/>
    <mergeCell ref="I9:J9"/>
    <mergeCell ref="F9:H9"/>
    <mergeCell ref="B1:D1"/>
    <mergeCell ref="C18:D18"/>
    <mergeCell ref="F18:G18"/>
    <mergeCell ref="B9:E9"/>
    <mergeCell ref="C24:D24"/>
    <mergeCell ref="L17:M17"/>
    <mergeCell ref="L26:M26"/>
    <mergeCell ref="A17:C17"/>
    <mergeCell ref="I18:J18"/>
    <mergeCell ref="E21:I21"/>
    <mergeCell ref="C19:E19"/>
    <mergeCell ref="H19:J19"/>
    <mergeCell ref="H22:I22"/>
    <mergeCell ref="D22:E22"/>
  </mergeCells>
  <conditionalFormatting sqref="D17:J17">
    <cfRule type="expression" priority="1" dxfId="0" stopIfTrue="1">
      <formula>($E$22=$H$22)</formula>
    </cfRule>
  </conditionalFormatting>
  <conditionalFormatting sqref="C25:K26">
    <cfRule type="expression" priority="2" dxfId="0" stopIfTrue="1">
      <formula>($F$9="")</formula>
    </cfRule>
  </conditionalFormatting>
  <conditionalFormatting sqref="D19:D21 J18:J22 C19:C22 E18:E21 H18:I21 F19:G21">
    <cfRule type="expression" priority="3" dxfId="1" stopIfTrue="1">
      <formula>OR($F$9="",$H$22=$F$9)</formula>
    </cfRule>
  </conditionalFormatting>
  <conditionalFormatting sqref="D22:I22">
    <cfRule type="expression" priority="4" dxfId="1" stopIfTrue="1">
      <formula>OR($F$9="",$H$22=$F$9)</formula>
    </cfRule>
  </conditionalFormatting>
  <conditionalFormatting sqref="C24:D24">
    <cfRule type="expression" priority="5" dxfId="1" stopIfTrue="1">
      <formula>OR($F$9="",H22=F9)</formula>
    </cfRule>
  </conditionalFormatting>
  <conditionalFormatting sqref="F18:G18">
    <cfRule type="expression" priority="6" dxfId="1" stopIfTrue="1">
      <formula>OR($F$9="",$H$22=$F$9)</formula>
    </cfRule>
  </conditionalFormatting>
  <conditionalFormatting sqref="A17:C17">
    <cfRule type="expression" priority="7" dxfId="0" stopIfTrue="1">
      <formula>(ERROR.TYPE($A$17)=3)</formula>
    </cfRule>
  </conditionalFormatting>
  <conditionalFormatting sqref="L17:M17">
    <cfRule type="expression" priority="8" dxfId="0" stopIfTrue="1">
      <formula>OR(ERROR.TYPE($L$17)=3,($F$9=H22))</formula>
    </cfRule>
  </conditionalFormatting>
  <conditionalFormatting sqref="C18:D18">
    <cfRule type="expression" priority="9" dxfId="1" stopIfTrue="1">
      <formula>OR($F$9="",$H$22=$F$9)</formula>
    </cfRule>
  </conditionalFormatting>
  <dataValidations count="1">
    <dataValidation type="custom" allowBlank="1" showInputMessage="1" showErrorMessage="1" errorTitle="UWAGA!" error="Wpisana wartość jest nieprawidłowa." sqref="F9:H9">
      <formula1>AND(ISNUMBER(F9),LEN(F9)&lt;8,F9&gt;0,LEFT(CELL("format",F9))&lt;&gt;"D",LEFT(CELL("format",F9))&lt;&gt;"P")</formula1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Q33"/>
  <sheetViews>
    <sheetView showGridLines="0" showRowColHeaders="0" showOutlineSymbols="0" workbookViewId="0" topLeftCell="B1">
      <selection activeCell="C64" sqref="C64"/>
    </sheetView>
  </sheetViews>
  <sheetFormatPr defaultColWidth="8.796875" defaultRowHeight="15"/>
  <cols>
    <col min="1" max="1" width="2" style="0" hidden="1" customWidth="1"/>
    <col min="2" max="2" width="1.1015625" style="0" customWidth="1"/>
    <col min="3" max="3" width="5.69921875" style="0" customWidth="1"/>
    <col min="4" max="4" width="0.8984375" style="0" hidden="1" customWidth="1"/>
    <col min="5" max="5" width="5" style="0" customWidth="1"/>
    <col min="6" max="6" width="8.796875" style="0" customWidth="1"/>
    <col min="7" max="7" width="12.19921875" style="0" customWidth="1"/>
    <col min="8" max="8" width="4.09765625" style="0" customWidth="1"/>
    <col min="9" max="9" width="8.59765625" style="0" customWidth="1"/>
    <col min="10" max="10" width="1.796875" style="0" customWidth="1"/>
    <col min="11" max="11" width="7.59765625" style="0" customWidth="1"/>
    <col min="12" max="12" width="3.09765625" style="0" customWidth="1"/>
    <col min="13" max="13" width="2.69921875" style="0" customWidth="1"/>
    <col min="14" max="14" width="2.8984375" style="0" customWidth="1"/>
    <col min="15" max="15" width="2.796875" style="0" customWidth="1"/>
    <col min="16" max="16" width="2.8984375" style="0" customWidth="1"/>
    <col min="17" max="17" width="5.69921875" style="0" customWidth="1"/>
  </cols>
  <sheetData>
    <row r="1" spans="1:17" ht="69" customHeight="1">
      <c r="A1" t="s">
        <v>0</v>
      </c>
      <c r="B1" s="38"/>
      <c r="J1" s="7"/>
      <c r="K1" s="39"/>
      <c r="L1" s="39"/>
      <c r="M1" s="39"/>
      <c r="N1" s="39"/>
      <c r="O1" s="39"/>
      <c r="P1" s="39"/>
      <c r="Q1" s="45"/>
    </row>
    <row r="2" spans="2:17" ht="14.25" customHeight="1">
      <c r="B2" s="23"/>
      <c r="C2" s="159" t="s">
        <v>22</v>
      </c>
      <c r="D2" s="160"/>
      <c r="E2" s="160"/>
      <c r="G2" s="21"/>
      <c r="H2" s="139"/>
      <c r="J2" s="7"/>
      <c r="K2" s="7"/>
      <c r="Q2" s="7">
        <v>1</v>
      </c>
    </row>
    <row r="3" spans="1:17" ht="38.25" customHeight="1" thickBot="1">
      <c r="A3" t="str">
        <f>IF(AND(A1="s",Q2=1,A2=""),"Zapraszam do zabawy. Zapoznaj się z zasadami gry i do dzieła!",IF(A2&lt;&gt;"",A2,"Zaokrąglij podane liczby do "&amp;G3&amp;" :"))</f>
        <v>Zapraszam do zabawy. Zapoznaj się z zasadami gry i do dzieła!</v>
      </c>
      <c r="B3" s="162" t="s">
        <v>12</v>
      </c>
      <c r="C3" s="162"/>
      <c r="F3" s="24"/>
      <c r="G3" s="85" t="str">
        <f>IF(Q2&lt;=2,"setek",IF(Q2&lt;=4,"dziesiątek",IF(Q2&lt;=6,"jedności",IF(Q2&lt;=8,"części dziesiątych",IF(Q2&lt;=10,"części setnych","części tysięcznych")))))</f>
        <v>setek</v>
      </c>
      <c r="Q3" s="7">
        <v>1</v>
      </c>
    </row>
    <row r="4" spans="2:11" ht="19.5" customHeight="1" thickBot="1" thickTop="1">
      <c r="B4" s="38"/>
      <c r="C4" s="38"/>
      <c r="E4" s="87"/>
      <c r="I4" s="37">
        <f>IF(G5="","",IF($Q$3&lt;=2,ROUND(G5,-2),IF($Q$3&lt;=4,ROUND(G5,-1),IF($Q$3&lt;=6,ROUND(G5,0),IF($Q$3&lt;=8,ROUND(G5,1),IF($Q$3&lt;=10,ROUND(G5,2),ROUND(G5,3)))))))</f>
      </c>
      <c r="J4" s="163"/>
      <c r="K4" s="163"/>
    </row>
    <row r="5" spans="2:16" ht="19.5" customHeight="1" thickBot="1" thickTop="1">
      <c r="B5" s="38"/>
      <c r="C5" s="38"/>
      <c r="E5" s="87"/>
      <c r="F5" s="7"/>
      <c r="G5" s="10">
        <f>IF(F5=0,"",IF($Q$2&lt;=2,F5,IF($Q$2&lt;=4,ROUND(F5/10,0),IF($Q$2&lt;=6,F5*0.01,IF($Q$2&lt;=8,F5*0.001,IF($Q$2&lt;=10,F5*0.0001,F5*0.0001))))))</f>
      </c>
      <c r="H5" s="11">
        <f>IF(G5&lt;&gt;"","»","")</f>
      </c>
      <c r="I5" s="132"/>
      <c r="J5" s="7">
        <f>IF(G5="","",IF(I5="",0,IF(I5=I4,1,0)))</f>
      </c>
      <c r="K5" s="82"/>
      <c r="L5" s="122"/>
      <c r="M5" s="123"/>
      <c r="N5" s="123"/>
      <c r="O5" s="123"/>
      <c r="P5" s="124"/>
    </row>
    <row r="6" spans="2:16" ht="19.5" customHeight="1" thickBot="1" thickTop="1">
      <c r="B6" s="38"/>
      <c r="C6" s="38"/>
      <c r="E6" s="88"/>
      <c r="F6" s="7"/>
      <c r="H6" s="19"/>
      <c r="I6" s="37">
        <f>IF(G7="","",IF($Q$3&lt;=2,ROUND(G7,-2),IF($Q$3&lt;=4,ROUND(G7,-1),IF($Q$3&lt;=6,ROUND(G7,0),IF($Q$3&lt;=8,ROUND(G7,1),IF($Q$3&lt;=10,ROUND(G7,2),ROUND(G7,3)))))))</f>
      </c>
      <c r="J6" s="7"/>
      <c r="K6" s="43"/>
      <c r="L6" s="125"/>
      <c r="M6" s="126"/>
      <c r="N6" s="126"/>
      <c r="O6" s="126"/>
      <c r="P6" s="127"/>
    </row>
    <row r="7" spans="2:16" ht="19.5" customHeight="1" thickBot="1" thickTop="1">
      <c r="B7" s="38"/>
      <c r="C7" s="38"/>
      <c r="E7" s="88"/>
      <c r="F7" s="7"/>
      <c r="G7" s="10">
        <f>IF(F6=0,"",IF($Q$2&lt;=2,F6,IF($Q$2&lt;=4,ROUND(F6/10,0),IF($Q$2&lt;=6,F6*0.001,IF($Q$2&lt;=8,F6*0.01,IF($Q$2&lt;=10,F6*0.001,F6*0.00001))))))</f>
      </c>
      <c r="H7" s="11">
        <f>IF(G7&lt;&gt;"","»","")</f>
      </c>
      <c r="I7" s="36"/>
      <c r="J7" s="7">
        <f>IF(G7="","",IF(I7="",0,IF(I7=I6,1,0)))</f>
      </c>
      <c r="K7" s="82"/>
      <c r="L7" s="125"/>
      <c r="M7" s="126"/>
      <c r="N7" s="126"/>
      <c r="O7" s="126"/>
      <c r="P7" s="127"/>
    </row>
    <row r="8" spans="2:16" ht="19.5" customHeight="1" thickBot="1" thickTop="1">
      <c r="B8" s="38"/>
      <c r="C8" s="38"/>
      <c r="E8" s="89"/>
      <c r="F8" s="7"/>
      <c r="G8" s="22"/>
      <c r="H8" s="19"/>
      <c r="I8" s="37">
        <f>IF(G9="","",IF($Q$3&lt;=2,ROUND(G9,-2),IF($Q$3&lt;=4,ROUND(G9,-1),IF($Q$3&lt;=6,ROUND(G9,0),IF($Q$3&lt;=8,ROUND(G9,1),IF($Q$3&lt;=10,ROUND(G9,2),ROUND(G9,3)))))))</f>
      </c>
      <c r="J8" s="7"/>
      <c r="K8" s="43"/>
      <c r="L8" s="125"/>
      <c r="M8" s="126"/>
      <c r="N8" s="126"/>
      <c r="O8" s="126"/>
      <c r="P8" s="127"/>
    </row>
    <row r="9" spans="2:16" ht="19.5" customHeight="1" thickBot="1" thickTop="1">
      <c r="B9" s="38"/>
      <c r="C9" s="38"/>
      <c r="E9" s="89"/>
      <c r="F9" s="7"/>
      <c r="G9" s="10">
        <f>IF(F7=0,"",IF($Q$2&lt;=2,F7,IF($Q$2&lt;=4,ROUND(F7/10,0),IF($Q$2&lt;=6,F7*0.01,IF($Q$2&lt;=8,F7*0.001,IF($Q$2&lt;=10,F7*0.0001,F7*0.0001))))))</f>
      </c>
      <c r="H9" s="11">
        <f>IF(G9&lt;&gt;"","»","")</f>
      </c>
      <c r="I9" s="36"/>
      <c r="J9" s="7">
        <f>IF(G9="","",IF(I9="",0,IF(I9=I8,1,0)))</f>
      </c>
      <c r="K9" s="82"/>
      <c r="L9" s="125"/>
      <c r="M9" s="126"/>
      <c r="N9" s="126"/>
      <c r="O9" s="126"/>
      <c r="P9" s="127"/>
    </row>
    <row r="10" spans="2:16" ht="19.5" customHeight="1" thickBot="1" thickTop="1">
      <c r="B10" s="38"/>
      <c r="C10" s="38"/>
      <c r="E10" s="90"/>
      <c r="F10" s="7"/>
      <c r="H10" s="19"/>
      <c r="I10" s="37">
        <f>IF(G11="","",IF($Q$3&lt;=2,ROUND(G11,-2),IF($Q$3&lt;=4,ROUND(G11,-1),IF($Q$3&lt;=6,ROUND(G11,0),IF($Q$3&lt;=8,ROUND(G11,1),IF($Q$3&lt;=10,ROUND(G11,2),ROUND(G11,3)))))))</f>
      </c>
      <c r="J10" s="7"/>
      <c r="K10" s="43"/>
      <c r="L10" s="125"/>
      <c r="M10" s="126"/>
      <c r="N10" s="126"/>
      <c r="O10" s="126"/>
      <c r="P10" s="127"/>
    </row>
    <row r="11" spans="2:16" ht="19.5" customHeight="1" thickBot="1" thickTop="1">
      <c r="B11" s="38"/>
      <c r="C11" s="38"/>
      <c r="E11" s="90"/>
      <c r="F11" s="7"/>
      <c r="G11" s="10">
        <f>IF(F8=0,"",IF($Q$2&lt;=2,F8,IF($Q$2&lt;=4,ROUND(F8/10,0),IF($Q$2&lt;=6,F8*0.01,IF($Q$2&lt;=8,F8*0.01,IF($Q$2&lt;=10,F8*0.0001,F8*0.00001))))))</f>
      </c>
      <c r="H11" s="11">
        <f>IF(G11&lt;&gt;"","»","")</f>
      </c>
      <c r="I11" s="36"/>
      <c r="J11" s="7">
        <f>IF(G11="","",IF(I11="",0,IF(I11=I10,1,0)))</f>
      </c>
      <c r="K11" s="82"/>
      <c r="L11" s="128"/>
      <c r="M11" s="129"/>
      <c r="N11" s="129"/>
      <c r="O11" s="129"/>
      <c r="P11" s="130"/>
    </row>
    <row r="12" spans="2:16" ht="19.5" customHeight="1" thickBot="1" thickTop="1">
      <c r="B12" s="38"/>
      <c r="C12" s="38"/>
      <c r="E12" s="91"/>
      <c r="H12" s="19"/>
      <c r="I12" s="37">
        <f>IF(G13="","",IF($Q$3&lt;=2,ROUND(G13,-2),IF($Q$3&lt;=4,ROUND(G13,-1),IF($Q$3&lt;=6,ROUND(G13,0),IF($Q$3&lt;=8,ROUND(G13,1),IF($Q$3&lt;=10,ROUND(G13,2),ROUND(G13,3)))))))</f>
      </c>
      <c r="J12" s="7"/>
      <c r="K12" s="43"/>
      <c r="L12" s="161"/>
      <c r="M12" s="161"/>
      <c r="N12" s="161"/>
      <c r="O12" s="161"/>
      <c r="P12" s="161"/>
    </row>
    <row r="13" spans="2:16" ht="19.5" customHeight="1" thickBot="1" thickTop="1">
      <c r="B13" s="84"/>
      <c r="C13" s="38"/>
      <c r="E13" s="91"/>
      <c r="G13" s="22">
        <f>IF(F9=0,"",IF($Q$2&lt;=2,F9,IF($Q$2&lt;=4,ROUND(F9/10,0),IF($Q$2&lt;=6,F9*0.001,IF($Q$2&lt;=8,F9*0.001,IF($Q$3&lt;=10,F9*0.001,1+F9*0.0001))))))</f>
      </c>
      <c r="H13" s="11">
        <f>IF(G13&lt;&gt;"","»","")</f>
      </c>
      <c r="I13" s="36"/>
      <c r="J13" s="7">
        <f>IF(G13="","",IF(I13="",0,IF(I13=I12,1,0)))</f>
      </c>
      <c r="K13" s="82"/>
      <c r="L13" s="161"/>
      <c r="M13" s="161"/>
      <c r="N13" s="161"/>
      <c r="O13" s="161"/>
      <c r="P13" s="161"/>
    </row>
    <row r="14" spans="2:16" ht="19.5" customHeight="1" thickBot="1" thickTop="1">
      <c r="B14" s="38"/>
      <c r="C14" s="38"/>
      <c r="E14" s="92"/>
      <c r="I14" s="37">
        <f>IF(G15="","",IF($Q$3&lt;=2,ROUND(G15,-2),IF($Q$3&lt;=4,ROUND(G15,-1),IF($Q$3&lt;=6,ROUND(G15,0),IF($Q$3&lt;=8,ROUND(G15,1),IF($Q$3&lt;=10,ROUND(G15,2),ROUND(G15,3)))))))</f>
      </c>
      <c r="J14" s="93"/>
      <c r="L14" s="161"/>
      <c r="M14" s="161"/>
      <c r="N14" s="161"/>
      <c r="O14" s="161"/>
      <c r="P14" s="161"/>
    </row>
    <row r="15" spans="2:11" ht="19.5" customHeight="1" thickBot="1" thickTop="1">
      <c r="B15" s="38"/>
      <c r="C15" s="86" t="s">
        <v>11</v>
      </c>
      <c r="E15" s="138"/>
      <c r="F15" s="20"/>
      <c r="G15" s="22">
        <f>IF(F10=0,"",IF($Q$2&lt;=2,F10,IF($Q$2&lt;=4,ROUND(F10/10,0),IF($Q$2&lt;=6,F10*0.01,IF($Q$2&lt;=8,F10*0.001,IF($Q$2&lt;=10,F10*0.0001,F10*0.00001))))))</f>
      </c>
      <c r="H15" s="11">
        <f>IF(G15&lt;&gt;"","»","")</f>
      </c>
      <c r="I15" s="36"/>
      <c r="J15" s="7">
        <f>IF(G15="","",IF(I15="",0,IF(I15=I14,1,0)))</f>
      </c>
      <c r="K15" s="82"/>
    </row>
    <row r="16" spans="3:11" ht="16.5" thickTop="1">
      <c r="C16" s="63"/>
      <c r="D16" s="63"/>
      <c r="E16" s="63"/>
      <c r="F16" s="63"/>
      <c r="J16" s="7" t="s">
        <v>13</v>
      </c>
      <c r="K16" s="7"/>
    </row>
    <row r="17" spans="7:11" ht="15">
      <c r="G17" s="83"/>
      <c r="H17" s="83"/>
      <c r="I17" s="83"/>
      <c r="J17" s="7">
        <f>SUM(J5,J7,J9,J11,J13,J15)</f>
        <v>0</v>
      </c>
      <c r="K17" s="7"/>
    </row>
    <row r="18" spans="4:10" ht="15">
      <c r="D18" s="64"/>
      <c r="G18" s="83"/>
      <c r="H18" s="83"/>
      <c r="I18" s="83"/>
      <c r="J18" s="7"/>
    </row>
    <row r="19" spans="10:17" ht="15">
      <c r="J19" s="7"/>
      <c r="Q19" s="32"/>
    </row>
    <row r="20" ht="15">
      <c r="J20" s="7"/>
    </row>
    <row r="21" ht="15">
      <c r="J21" s="7"/>
    </row>
    <row r="22" spans="3:10" ht="15">
      <c r="C22" s="42"/>
      <c r="J22" s="7"/>
    </row>
    <row r="23" ht="15">
      <c r="J23" s="7"/>
    </row>
    <row r="24" ht="15">
      <c r="J24" s="7"/>
    </row>
    <row r="25" ht="15">
      <c r="J25" s="7"/>
    </row>
    <row r="26" ht="15">
      <c r="J26" s="7"/>
    </row>
    <row r="27" ht="15">
      <c r="J27" s="7"/>
    </row>
    <row r="28" ht="15">
      <c r="J28" s="7"/>
    </row>
    <row r="29" ht="15">
      <c r="J29" s="7"/>
    </row>
    <row r="30" ht="15">
      <c r="J30" s="7"/>
    </row>
    <row r="31" ht="15">
      <c r="J31" s="7"/>
    </row>
    <row r="32" ht="15">
      <c r="J32" s="7"/>
    </row>
    <row r="33" ht="15">
      <c r="J33" s="7"/>
    </row>
  </sheetData>
  <mergeCells count="4">
    <mergeCell ref="C2:E2"/>
    <mergeCell ref="L12:P14"/>
    <mergeCell ref="B3:C3"/>
    <mergeCell ref="J4:K4"/>
  </mergeCells>
  <conditionalFormatting sqref="K12 K6 K8 K10">
    <cfRule type="expression" priority="1" dxfId="1" stopIfTrue="1">
      <formula>(J6="")</formula>
    </cfRule>
  </conditionalFormatting>
  <conditionalFormatting sqref="E4">
    <cfRule type="expression" priority="2" dxfId="6" stopIfTrue="1">
      <formula>($Q$3&lt;12)</formula>
    </cfRule>
  </conditionalFormatting>
  <conditionalFormatting sqref="E14">
    <cfRule type="expression" priority="3" dxfId="6" stopIfTrue="1">
      <formula>($Q$3&lt;2)</formula>
    </cfRule>
  </conditionalFormatting>
  <conditionalFormatting sqref="E15">
    <cfRule type="expression" priority="4" dxfId="7" stopIfTrue="1">
      <formula>($Q$3&lt;1)</formula>
    </cfRule>
  </conditionalFormatting>
  <conditionalFormatting sqref="E13">
    <cfRule type="expression" priority="5" dxfId="6" stopIfTrue="1">
      <formula>($Q$3&lt;3)</formula>
    </cfRule>
  </conditionalFormatting>
  <conditionalFormatting sqref="E12">
    <cfRule type="expression" priority="6" dxfId="6" stopIfTrue="1">
      <formula>($Q$3&lt;4)</formula>
    </cfRule>
  </conditionalFormatting>
  <conditionalFormatting sqref="E11">
    <cfRule type="expression" priority="7" dxfId="6" stopIfTrue="1">
      <formula>($Q$3&lt;5)</formula>
    </cfRule>
  </conditionalFormatting>
  <conditionalFormatting sqref="E10">
    <cfRule type="expression" priority="8" dxfId="6" stopIfTrue="1">
      <formula>($Q$3&lt;6)</formula>
    </cfRule>
  </conditionalFormatting>
  <conditionalFormatting sqref="E9">
    <cfRule type="expression" priority="9" dxfId="6" stopIfTrue="1">
      <formula>($Q$3&lt;7)</formula>
    </cfRule>
  </conditionalFormatting>
  <conditionalFormatting sqref="E8">
    <cfRule type="expression" priority="10" dxfId="6" stopIfTrue="1">
      <formula>($Q$3&lt;8)</formula>
    </cfRule>
  </conditionalFormatting>
  <conditionalFormatting sqref="E7">
    <cfRule type="expression" priority="11" dxfId="6" stopIfTrue="1">
      <formula>($Q$3&lt;9)</formula>
    </cfRule>
  </conditionalFormatting>
  <conditionalFormatting sqref="E6">
    <cfRule type="expression" priority="12" dxfId="6" stopIfTrue="1">
      <formula>($Q$3&lt;10)</formula>
    </cfRule>
  </conditionalFormatting>
  <conditionalFormatting sqref="E5">
    <cfRule type="expression" priority="13" dxfId="6" stopIfTrue="1">
      <formula>($Q$3&lt;11)</formula>
    </cfRule>
  </conditionalFormatting>
  <conditionalFormatting sqref="K5 K7 K9 K11 K13 K15">
    <cfRule type="expression" priority="14" dxfId="3" stopIfTrue="1">
      <formula>AND($A$1="s",K5="C")</formula>
    </cfRule>
    <cfRule type="expression" priority="15" dxfId="5" stopIfTrue="1">
      <formula>AND($A$1="s",K5="D")</formula>
    </cfRule>
  </conditionalFormatting>
  <conditionalFormatting sqref="I5 I7 I9 I11 I13 I15">
    <cfRule type="expression" priority="16" dxfId="8" stopIfTrue="1">
      <formula>(G5&lt;&gt;"")</formula>
    </cfRule>
  </conditionalFormatting>
  <conditionalFormatting sqref="N6 N10">
    <cfRule type="expression" priority="17" dxfId="9" stopIfTrue="1">
      <formula>OR($J$2=3,$J$2=2)</formula>
    </cfRule>
  </conditionalFormatting>
  <conditionalFormatting sqref="N8">
    <cfRule type="expression" priority="18" dxfId="9" stopIfTrue="1">
      <formula>OR($J$2=5,$J$2=3,$J$2=1)</formula>
    </cfRule>
  </conditionalFormatting>
  <conditionalFormatting sqref="M6 O6 M10 O10">
    <cfRule type="expression" priority="19" dxfId="9" stopIfTrue="1">
      <formula>OR($J$2=6,$J$2=5,$J$2=4)</formula>
    </cfRule>
  </conditionalFormatting>
  <conditionalFormatting sqref="M8 O8">
    <cfRule type="expression" priority="20" dxfId="9" stopIfTrue="1">
      <formula>($J$2=6)</formula>
    </cfRule>
  </conditionalFormatting>
  <dataValidations count="1">
    <dataValidation type="custom" operator="lessThan" allowBlank="1" showInputMessage="1" showErrorMessage="1" errorTitle="UWAGA!" error="Wpisane dane są nieprawidłowe." sqref="I5 I7 I9 I11 I13 I15">
      <formula1>AND(ISNUMBER(I5),LEN(I5)&lt;=7,LEFT(CELL("format",I5))&lt;&gt;"D",LEFT(CELL("format",I5))&lt;&gt;"P")</formula1>
    </dataValidation>
  </dataValidations>
  <printOptions/>
  <pageMargins left="0.75" right="0.75" top="1" bottom="1" header="0.5" footer="0.5"/>
  <pageSetup horizontalDpi="600" verticalDpi="600" orientation="portrait" paperSize="9" r:id="rId5"/>
  <drawing r:id="rId3"/>
  <legacyDrawing r:id="rId2"/>
  <picture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3:J30"/>
  <sheetViews>
    <sheetView showGridLines="0" showRowColHeaders="0" tabSelected="1" showOutlineSymbols="0" workbookViewId="0" topLeftCell="A1">
      <selection activeCell="H4" sqref="H4"/>
    </sheetView>
  </sheetViews>
  <sheetFormatPr defaultColWidth="8.796875" defaultRowHeight="15"/>
  <cols>
    <col min="1" max="1" width="3.19921875" style="0" customWidth="1"/>
    <col min="2" max="2" width="9.59765625" style="0" customWidth="1"/>
    <col min="3" max="3" width="6.59765625" style="0" customWidth="1"/>
    <col min="5" max="5" width="4.69921875" style="0" customWidth="1"/>
    <col min="6" max="6" width="3.19921875" style="0" customWidth="1"/>
    <col min="7" max="7" width="14.59765625" style="0" customWidth="1"/>
  </cols>
  <sheetData>
    <row r="3" spans="3:10" ht="20.25">
      <c r="C3" s="3"/>
      <c r="D3" s="34"/>
      <c r="E3" s="34"/>
      <c r="F3" s="34"/>
      <c r="G3" s="34"/>
      <c r="H3" s="34"/>
      <c r="I3" s="34"/>
      <c r="J3" s="34"/>
    </row>
    <row r="4" spans="4:7" ht="15">
      <c r="D4" s="55"/>
      <c r="E4" s="55"/>
      <c r="F4" s="55"/>
      <c r="G4" s="55"/>
    </row>
    <row r="8" spans="6:7" ht="18">
      <c r="F8" s="48"/>
      <c r="G8" s="48"/>
    </row>
    <row r="9" ht="24.75" customHeight="1"/>
    <row r="10" ht="18" customHeight="1"/>
    <row r="11" ht="18" customHeight="1">
      <c r="G11" s="3"/>
    </row>
    <row r="12" spans="2:7" ht="20.25" customHeight="1">
      <c r="B12" s="50"/>
      <c r="C12" s="50"/>
      <c r="D12" s="50"/>
      <c r="E12" s="50"/>
      <c r="F12" s="48"/>
      <c r="G12" s="48"/>
    </row>
    <row r="13" spans="2:5" ht="18.75" customHeight="1">
      <c r="B13" s="51"/>
      <c r="C13" s="52"/>
      <c r="D13" s="53"/>
      <c r="E13" s="53"/>
    </row>
    <row r="14" spans="2:7" ht="24.75" customHeight="1">
      <c r="B14" s="51"/>
      <c r="C14" s="52"/>
      <c r="D14" s="53"/>
      <c r="E14" s="53"/>
      <c r="G14" s="49" t="s">
        <v>39</v>
      </c>
    </row>
    <row r="15" spans="2:7" ht="15.75" customHeight="1">
      <c r="B15" s="50"/>
      <c r="C15" s="54"/>
      <c r="D15" s="50"/>
      <c r="E15" s="50"/>
      <c r="F15" s="48"/>
      <c r="G15" s="48"/>
    </row>
    <row r="16" spans="2:7" ht="22.5" customHeight="1">
      <c r="B16" s="50"/>
      <c r="C16" s="50"/>
      <c r="D16" s="50"/>
      <c r="E16" s="50"/>
      <c r="G16" s="49" t="s">
        <v>18</v>
      </c>
    </row>
    <row r="17" ht="10.5" customHeight="1"/>
    <row r="18" ht="13.5" customHeight="1" hidden="1"/>
    <row r="19" ht="27.75" customHeight="1">
      <c r="G19" s="49" t="s">
        <v>38</v>
      </c>
    </row>
    <row r="22" ht="15">
      <c r="J22" s="35"/>
    </row>
    <row r="30" ht="15">
      <c r="A30" s="7">
        <v>0</v>
      </c>
    </row>
  </sheetData>
  <printOptions/>
  <pageMargins left="0.75" right="0.75" top="1" bottom="1" header="0.5" footer="0.5"/>
  <pageSetup horizontalDpi="2400" verticalDpi="2400" orientation="portrait" paperSize="9" r:id="rId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X21"/>
  <sheetViews>
    <sheetView showGridLines="0" showRowColHeaders="0" showOutlineSymbols="0" workbookViewId="0" topLeftCell="A1">
      <selection activeCell="K8" sqref="K8:M8"/>
    </sheetView>
  </sheetViews>
  <sheetFormatPr defaultColWidth="8.796875" defaultRowHeight="15"/>
  <cols>
    <col min="1" max="1" width="11.59765625" style="0" customWidth="1"/>
    <col min="2" max="5" width="2.19921875" style="0" customWidth="1"/>
    <col min="6" max="6" width="1.59765625" style="0" customWidth="1"/>
    <col min="7" max="8" width="2.19921875" style="0" customWidth="1"/>
    <col min="9" max="9" width="2.09765625" style="0" customWidth="1"/>
    <col min="10" max="10" width="7.59765625" style="0" customWidth="1"/>
    <col min="11" max="11" width="5" style="0" customWidth="1"/>
    <col min="12" max="12" width="8.19921875" style="0" customWidth="1"/>
    <col min="13" max="13" width="5" style="0" customWidth="1"/>
    <col min="15" max="15" width="1.8984375" style="0" customWidth="1"/>
  </cols>
  <sheetData>
    <row r="1" spans="1:24" ht="14.25" customHeight="1">
      <c r="A1" s="65" t="s">
        <v>0</v>
      </c>
      <c r="B1" s="164"/>
      <c r="C1" s="164"/>
      <c r="D1" s="164"/>
      <c r="E1" s="164"/>
      <c r="F1" s="164"/>
      <c r="G1" s="164"/>
      <c r="H1" s="164"/>
      <c r="I1" s="164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ht="48" customHeight="1">
      <c r="A4" s="47"/>
    </row>
    <row r="5" ht="29.25" customHeight="1">
      <c r="B5" s="66" t="str">
        <f>IF(N8="","Zaokrąglij daną liczbę do "&amp;IF(A1="S","setek.",IF(A1="Dz","dziesiątek.",IF(A1="J","jedności.",IF(A1="CzDz","części dziesiątych.","części setnych.")))),IF(N8="C","BRAWO!","Popraw swój błąd."))</f>
        <v>Zaokrąglij daną liczbę do setek.</v>
      </c>
    </row>
    <row r="6" ht="57" customHeight="1">
      <c r="K6" s="40"/>
    </row>
    <row r="7" spans="10:12" ht="12" customHeight="1">
      <c r="J7" s="7">
        <f>B8*1000+C8*100+D8*10+E8*1+G8*0.1+H8*0.01+I8*0.001</f>
        <v>2543</v>
      </c>
      <c r="K7" s="165">
        <f>IF(A1="s",ROUND(J7,-2),IF(A1="Dz",ROUND(J7,-1),IF(A1="J",ROUND(J7,0),IF(A1="CzDz",ROUND(J7,1),ROUND(J7,2)))))</f>
        <v>2500</v>
      </c>
      <c r="L7" s="165"/>
    </row>
    <row r="8" spans="2:14" ht="37.5" customHeight="1">
      <c r="B8" s="67">
        <v>2</v>
      </c>
      <c r="C8" s="67">
        <v>5</v>
      </c>
      <c r="D8" s="67">
        <v>4</v>
      </c>
      <c r="E8" s="67">
        <v>3</v>
      </c>
      <c r="F8" s="67"/>
      <c r="G8" s="67"/>
      <c r="H8" s="67"/>
      <c r="I8" s="67"/>
      <c r="J8" s="74" t="s">
        <v>1</v>
      </c>
      <c r="K8" s="166"/>
      <c r="L8" s="166"/>
      <c r="M8" s="166"/>
      <c r="N8" s="168">
        <f>IF(K8="","",IF(K8=K7,"C","D"))</f>
      </c>
    </row>
    <row r="9" ht="6.75" customHeight="1">
      <c r="N9" s="168"/>
    </row>
    <row r="10" ht="6" customHeight="1">
      <c r="N10" s="168"/>
    </row>
    <row r="11" spans="2:14" ht="21.75" customHeight="1">
      <c r="B11" s="68"/>
      <c r="C11" s="69" t="s">
        <v>21</v>
      </c>
      <c r="D11" s="70"/>
      <c r="E11" s="70"/>
      <c r="F11" s="70"/>
      <c r="G11" s="70"/>
      <c r="H11" s="70"/>
      <c r="I11" s="68"/>
      <c r="J11" s="68"/>
      <c r="K11" s="68"/>
      <c r="L11" s="68"/>
      <c r="M11" s="68"/>
      <c r="N11" s="168"/>
    </row>
    <row r="12" spans="2:13" ht="5.25" customHeight="1">
      <c r="B12" s="68"/>
      <c r="C12" s="71"/>
      <c r="D12" s="71"/>
      <c r="E12" s="71"/>
      <c r="F12" s="71"/>
      <c r="G12" s="71"/>
      <c r="H12" s="70"/>
      <c r="I12" s="68"/>
      <c r="J12" s="68"/>
      <c r="K12" s="68"/>
      <c r="L12" s="68"/>
      <c r="M12" s="68"/>
    </row>
    <row r="13" spans="2:13" ht="18" customHeight="1">
      <c r="B13" s="68"/>
      <c r="C13" s="167">
        <f>IF(A1="s",ROUNDDOWN(J7,-2),IF(A1="Dz",ROUNDDOWN(J7,-1),IF(A1="J",ROUNDDOWN(J7,0),IF(A1="CzDz",ROUNDDOWN(J7,1),ROUNDDOWN(J7,2)))))</f>
        <v>2500</v>
      </c>
      <c r="D13" s="167"/>
      <c r="E13" s="167"/>
      <c r="F13" s="167"/>
      <c r="G13" s="167"/>
      <c r="H13" s="167" t="s">
        <v>14</v>
      </c>
      <c r="I13" s="167"/>
      <c r="J13" s="72">
        <f>J7</f>
        <v>2543</v>
      </c>
      <c r="K13" s="72" t="s">
        <v>14</v>
      </c>
      <c r="L13" s="72">
        <f>IF(A1="s",ROUNDUP(J7,-2),IF(A1="Dz",ROUNDUP(J7,-1),IF(A1="J",ROUNDUP(J7,0),IF(A1="CzDz",ROUNDUP(J7,1),ROUNDUP(J7,2)))))</f>
        <v>2600</v>
      </c>
      <c r="M13" s="68"/>
    </row>
    <row r="14" spans="2:13" ht="5.25" customHeigh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13" ht="18.75" customHeight="1">
      <c r="B15" s="68"/>
      <c r="C15" s="73" t="s">
        <v>15</v>
      </c>
      <c r="D15" s="68"/>
      <c r="E15" s="68"/>
      <c r="F15" s="68"/>
      <c r="G15" s="68"/>
      <c r="H15" s="68"/>
      <c r="I15" s="68"/>
      <c r="J15" s="68"/>
      <c r="K15" s="68"/>
      <c r="L15" s="75">
        <f>K7</f>
        <v>2500</v>
      </c>
      <c r="M15" s="68"/>
    </row>
    <row r="16" spans="2:13" ht="20.25" customHeight="1">
      <c r="B16" s="68"/>
      <c r="C16" s="170" t="s">
        <v>16</v>
      </c>
      <c r="D16" s="170"/>
      <c r="E16" s="170"/>
      <c r="F16" s="170"/>
      <c r="G16" s="170"/>
      <c r="H16" s="170"/>
      <c r="I16" s="170"/>
      <c r="J16" s="170"/>
      <c r="K16" s="171" t="str">
        <f>IF(A1="S","dziesiątek",IF(A1="Dz","jedności",IF(A1="J","części dziesiątych",IF(A1="CzDz","części setnych","części tysięcznych"))))</f>
        <v>dziesiątek</v>
      </c>
      <c r="L16" s="171"/>
      <c r="M16" s="171"/>
    </row>
    <row r="17" spans="2:13" ht="20.25" customHeight="1">
      <c r="B17" s="68"/>
      <c r="C17" s="169" t="s">
        <v>17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</row>
    <row r="18" spans="2:13" ht="23.25" customHeight="1">
      <c r="B18" s="68"/>
      <c r="C18" s="169" t="s">
        <v>20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</row>
    <row r="21" ht="15">
      <c r="Q21" s="32"/>
    </row>
  </sheetData>
  <mergeCells count="10">
    <mergeCell ref="N8:N11"/>
    <mergeCell ref="C17:M17"/>
    <mergeCell ref="C18:M18"/>
    <mergeCell ref="C16:J16"/>
    <mergeCell ref="K16:M16"/>
    <mergeCell ref="B1:I1"/>
    <mergeCell ref="K7:L7"/>
    <mergeCell ref="K8:M8"/>
    <mergeCell ref="H13:I13"/>
    <mergeCell ref="C13:G13"/>
  </mergeCells>
  <conditionalFormatting sqref="K16:M16 L15">
    <cfRule type="expression" priority="1" dxfId="1" stopIfTrue="1">
      <formula>OR($N$8="C",$N$8="")</formula>
    </cfRule>
  </conditionalFormatting>
  <conditionalFormatting sqref="N8">
    <cfRule type="cellIs" priority="2" dxfId="3" operator="equal" stopIfTrue="1">
      <formula>"C"</formula>
    </cfRule>
  </conditionalFormatting>
  <conditionalFormatting sqref="J13:L13 C16:C18 M13:M15 D11:G12 I11:M12 H11:H13 L14 C11:C13 C14:K15 B12:B18">
    <cfRule type="expression" priority="3" dxfId="1" stopIfTrue="1">
      <formula>OR($N$8="C",$N$8="")</formula>
    </cfRule>
  </conditionalFormatting>
  <conditionalFormatting sqref="K8:M8">
    <cfRule type="expression" priority="4" dxfId="5" stopIfTrue="1">
      <formula>$N$8="D"</formula>
    </cfRule>
    <cfRule type="expression" priority="5" dxfId="4" stopIfTrue="1">
      <formula>($N$8="C")</formula>
    </cfRule>
  </conditionalFormatting>
  <conditionalFormatting sqref="J8">
    <cfRule type="expression" priority="6" dxfId="4" stopIfTrue="1">
      <formula>($N$8="C")</formula>
    </cfRule>
  </conditionalFormatting>
  <conditionalFormatting sqref="B8:C8 F8">
    <cfRule type="expression" priority="7" dxfId="4" stopIfTrue="1">
      <formula>$N$8="C"</formula>
    </cfRule>
  </conditionalFormatting>
  <conditionalFormatting sqref="D8">
    <cfRule type="expression" priority="8" dxfId="10" stopIfTrue="1">
      <formula>AND($A$1="S",$N$8="D")</formula>
    </cfRule>
    <cfRule type="expression" priority="9" dxfId="4" stopIfTrue="1">
      <formula>$N$8="C"</formula>
    </cfRule>
  </conditionalFormatting>
  <conditionalFormatting sqref="E8">
    <cfRule type="expression" priority="10" dxfId="10" stopIfTrue="1">
      <formula>AND($A$1="Dz",$N$8="D")</formula>
    </cfRule>
    <cfRule type="expression" priority="11" dxfId="4" stopIfTrue="1">
      <formula>$N$8="C"</formula>
    </cfRule>
  </conditionalFormatting>
  <conditionalFormatting sqref="G8">
    <cfRule type="expression" priority="12" dxfId="10" stopIfTrue="1">
      <formula>AND($A$1="J",$N$8="D")</formula>
    </cfRule>
    <cfRule type="expression" priority="13" dxfId="4" stopIfTrue="1">
      <formula>$N$8="C"</formula>
    </cfRule>
  </conditionalFormatting>
  <conditionalFormatting sqref="H8">
    <cfRule type="expression" priority="14" dxfId="10" stopIfTrue="1">
      <formula>AND($A$1="CzDz",$N$8="D")</formula>
    </cfRule>
    <cfRule type="expression" priority="15" dxfId="4" stopIfTrue="1">
      <formula>$N$8="C"</formula>
    </cfRule>
  </conditionalFormatting>
  <conditionalFormatting sqref="I8">
    <cfRule type="expression" priority="16" dxfId="10" stopIfTrue="1">
      <formula>AND($A$1="CzS",$N$8="D")</formula>
    </cfRule>
    <cfRule type="expression" priority="17" dxfId="4" stopIfTrue="1">
      <formula>$N$8="C"</formula>
    </cfRule>
  </conditionalFormatting>
  <conditionalFormatting sqref="B11">
    <cfRule type="expression" priority="18" dxfId="1" stopIfTrue="1">
      <formula>OR($N$8="C",$N$8="")</formula>
    </cfRule>
  </conditionalFormatting>
  <dataValidations count="1">
    <dataValidation type="custom" allowBlank="1" showInputMessage="1" showErrorMessage="1" errorTitle="UWAGA!" error="Wpisana wartość jest nieprawidłowa." sqref="K8:M8">
      <formula1>(AND(ISNUMBER(K8),LEN(K8)&lt;8,K8&gt;0,LEFT(CELL("format",K8))&lt;&gt;"D",LEFT(CELL("format",K8))&lt;&gt;"P"))</formula1>
    </dataValidation>
  </dataValidations>
  <printOptions/>
  <pageMargins left="0.75" right="0.75" top="1" bottom="1" header="0.5" footer="0.5"/>
  <pageSetup orientation="portrait" paperSize="9"/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L19"/>
  <sheetViews>
    <sheetView showGridLines="0" showRowColHeaders="0" showOutlineSymbols="0" workbookViewId="0" topLeftCell="A1">
      <selection activeCell="D9" sqref="D9:D10"/>
    </sheetView>
  </sheetViews>
  <sheetFormatPr defaultColWidth="8.796875" defaultRowHeight="15"/>
  <cols>
    <col min="1" max="1" width="17" style="0" customWidth="1"/>
    <col min="2" max="2" width="7.296875" style="0" customWidth="1"/>
    <col min="3" max="3" width="3.59765625" style="0" customWidth="1"/>
    <col min="4" max="4" width="10.69921875" style="0" customWidth="1"/>
    <col min="5" max="5" width="3.3984375" style="0" customWidth="1"/>
    <col min="6" max="6" width="4" style="0" customWidth="1"/>
    <col min="7" max="7" width="8.296875" style="0" customWidth="1"/>
    <col min="8" max="8" width="7.3984375" style="0" customWidth="1"/>
    <col min="9" max="9" width="8.19921875" style="0" customWidth="1"/>
    <col min="10" max="10" width="14.59765625" style="0" customWidth="1"/>
    <col min="11" max="11" width="6.8984375" style="0" customWidth="1"/>
  </cols>
  <sheetData>
    <row r="1" spans="1:7" ht="40.5" customHeight="1">
      <c r="A1" s="7">
        <v>1</v>
      </c>
      <c r="E1" s="19"/>
      <c r="G1" s="7">
        <v>1</v>
      </c>
    </row>
    <row r="2" ht="15" hidden="1"/>
    <row r="3" spans="3:9" ht="15" hidden="1">
      <c r="C3" s="172"/>
      <c r="D3" s="172"/>
      <c r="E3" s="172"/>
      <c r="F3" s="172"/>
      <c r="G3" s="172"/>
      <c r="H3" s="172"/>
      <c r="I3" s="172"/>
    </row>
    <row r="4" ht="45" customHeight="1">
      <c r="C4" s="25"/>
    </row>
    <row r="5" spans="2:5" ht="15">
      <c r="B5" s="46"/>
      <c r="C5" s="28"/>
      <c r="D5" s="28"/>
      <c r="E5" s="28"/>
    </row>
    <row r="6" spans="2:5" ht="19.5" customHeight="1">
      <c r="B6" s="175" t="str">
        <f>IF(D11="C","BRAWO!","Oblicz i zapisz w przybliżeniu do części "&amp;IF(A1=1,"dziesiątych",IF(A1=2,"setnych","tysięcznych"))&amp;" rozwinięcie dziesiętne ułamka zwykłego: ")</f>
        <v>Oblicz i zapisz w przybliżeniu do części dziesiątych rozwinięcie dziesiętne ułamka zwykłego: </v>
      </c>
      <c r="C6" s="175"/>
      <c r="D6" s="175"/>
      <c r="E6" s="176"/>
    </row>
    <row r="7" spans="2:10" ht="25.5" customHeight="1">
      <c r="B7" s="175"/>
      <c r="C7" s="175"/>
      <c r="D7" s="175"/>
      <c r="E7" s="176"/>
      <c r="G7" s="26"/>
      <c r="H7" s="26"/>
      <c r="I7" s="26"/>
      <c r="J7" s="26"/>
    </row>
    <row r="8" spans="2:5" ht="15">
      <c r="B8" s="28"/>
      <c r="C8" s="28"/>
      <c r="D8" s="28"/>
      <c r="E8" s="101"/>
    </row>
    <row r="9" spans="2:7" ht="29.25" customHeight="1">
      <c r="B9" s="29">
        <v>29</v>
      </c>
      <c r="C9" s="173" t="s">
        <v>1</v>
      </c>
      <c r="D9" s="174"/>
      <c r="E9" s="102"/>
      <c r="G9" s="3"/>
    </row>
    <row r="10" spans="2:12" ht="28.5" customHeight="1">
      <c r="B10" s="29">
        <v>45</v>
      </c>
      <c r="C10" s="173"/>
      <c r="D10" s="174"/>
      <c r="E10" s="101"/>
      <c r="G10" s="96" t="str">
        <f>IF(G11="C","BRAWO!","Oblicz i zapisz                            w przybliżeniu do "&amp;IF(G1=1,"jedności","dziesiątek")&amp;" gęstość zaludnienia Szuflandii.")</f>
        <v>Oblicz i zapisz                            w przybliżeniu do jedności gęstość zaludnienia Szuflandii.</v>
      </c>
      <c r="H10" s="5"/>
      <c r="I10" s="5"/>
      <c r="J10" s="5"/>
      <c r="K10" s="31"/>
      <c r="L10" s="28"/>
    </row>
    <row r="11" spans="2:10" ht="50.25" customHeight="1" thickBot="1">
      <c r="B11" s="27">
        <f>IF(A1=1,ROUND(B9/B10,1),IF(A1=2,ROUND(B9/B10,2),ROUND(B9/B10,3)))</f>
        <v>0.6</v>
      </c>
      <c r="C11" s="30"/>
      <c r="D11" s="100">
        <f>IF(D9="","",IF(D9=B11,"C","D"))</f>
      </c>
      <c r="E11" s="101"/>
      <c r="G11" s="100">
        <f>IF(J14="","",IF(J14=J11,"C","D"))</f>
      </c>
      <c r="J11" s="7">
        <f>IF(G1=1,ROUND(H14/I14,0),IF(G1=2,ROUND(H14/I14,-1),ROUND(H14/I14,-2)))</f>
        <v>20</v>
      </c>
    </row>
    <row r="12" spans="2:10" ht="48.75" customHeight="1" thickBot="1">
      <c r="B12" s="28"/>
      <c r="C12" s="28"/>
      <c r="D12" s="100"/>
      <c r="E12" s="101"/>
      <c r="G12" s="136" t="s">
        <v>51</v>
      </c>
      <c r="H12" s="136" t="s">
        <v>52</v>
      </c>
      <c r="I12" s="136" t="s">
        <v>53</v>
      </c>
      <c r="J12" s="137" t="s">
        <v>54</v>
      </c>
    </row>
    <row r="13" spans="2:10" ht="9.75" customHeight="1" hidden="1" thickBot="1">
      <c r="B13" s="28"/>
      <c r="C13" s="28"/>
      <c r="D13" s="28"/>
      <c r="E13" s="101"/>
      <c r="G13" s="97"/>
      <c r="H13" s="98"/>
      <c r="I13" s="98"/>
      <c r="J13" s="99"/>
    </row>
    <row r="14" spans="2:10" ht="25.5" customHeight="1" thickBot="1">
      <c r="B14" s="28"/>
      <c r="C14" s="28"/>
      <c r="D14" s="28"/>
      <c r="E14" s="101"/>
      <c r="G14" s="95" t="s">
        <v>10</v>
      </c>
      <c r="H14" s="94">
        <v>788</v>
      </c>
      <c r="I14" s="94">
        <v>39.2</v>
      </c>
      <c r="J14" s="103"/>
    </row>
    <row r="15" spans="2:5" ht="7.5" customHeight="1">
      <c r="B15" s="28"/>
      <c r="C15" s="28"/>
      <c r="D15" s="28"/>
      <c r="E15" s="101"/>
    </row>
    <row r="16" spans="2:5" ht="15">
      <c r="B16" s="28"/>
      <c r="C16" s="28"/>
      <c r="D16" s="28"/>
      <c r="E16" s="101"/>
    </row>
    <row r="19" ht="15">
      <c r="K19" s="32"/>
    </row>
  </sheetData>
  <mergeCells count="4">
    <mergeCell ref="C3:I3"/>
    <mergeCell ref="C9:C10"/>
    <mergeCell ref="D9:D10"/>
    <mergeCell ref="B6:E7"/>
  </mergeCells>
  <conditionalFormatting sqref="D11:D12 G11">
    <cfRule type="cellIs" priority="1" dxfId="3" operator="equal" stopIfTrue="1">
      <formula>"C"</formula>
    </cfRule>
  </conditionalFormatting>
  <conditionalFormatting sqref="D9:D10">
    <cfRule type="expression" priority="2" dxfId="4" stopIfTrue="1">
      <formula>$D$11="C"</formula>
    </cfRule>
    <cfRule type="expression" priority="3" dxfId="5" stopIfTrue="1">
      <formula>$D$11="D"</formula>
    </cfRule>
  </conditionalFormatting>
  <conditionalFormatting sqref="J14">
    <cfRule type="expression" priority="4" dxfId="11" stopIfTrue="1">
      <formula>$G$11="C"</formula>
    </cfRule>
    <cfRule type="expression" priority="5" dxfId="5" stopIfTrue="1">
      <formula>(G11="D")</formula>
    </cfRule>
  </conditionalFormatting>
  <dataValidations count="2">
    <dataValidation type="custom" operator="lessThan" allowBlank="1" showInputMessage="1" showErrorMessage="1" errorTitle="UWAGA!" error="Wprowadzone dane są nieprawidłowe." sqref="J14">
      <formula1>AND(ISNUMBER(J14),LEN(J14)&lt;=7,LEFT(CELL("format",J14))&lt;&gt;"D",LEFT(CELL("format",J14))&lt;&gt;"P")</formula1>
    </dataValidation>
    <dataValidation type="custom" operator="lessThan" allowBlank="1" showInputMessage="1" showErrorMessage="1" errorTitle="UWAGA!" error="Wprowadzone dane są nieprawidłowe." sqref="D9:D10">
      <formula1>AND(ISNUMBER(D9),LEN(D9)&lt;7,LEFT(CELL("format",D9))&lt;&gt;"D",LEFT(CELL("format",D9))&lt;&gt;"P")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P25"/>
  <sheetViews>
    <sheetView showGridLines="0" showRowColHeaders="0" showOutlineSymbols="0" workbookViewId="0" topLeftCell="A1">
      <selection activeCell="C8" sqref="C8"/>
    </sheetView>
  </sheetViews>
  <sheetFormatPr defaultColWidth="8.796875" defaultRowHeight="15"/>
  <cols>
    <col min="1" max="1" width="1.796875" style="105" customWidth="1"/>
    <col min="2" max="2" width="3.296875" style="105" customWidth="1"/>
    <col min="3" max="3" width="7.19921875" style="105" customWidth="1"/>
    <col min="4" max="4" width="2.296875" style="105" customWidth="1"/>
    <col min="5" max="5" width="7.09765625" style="105" customWidth="1"/>
    <col min="6" max="6" width="2.296875" style="105" customWidth="1"/>
    <col min="7" max="7" width="7.09765625" style="105" customWidth="1"/>
    <col min="8" max="8" width="2.59765625" style="105" customWidth="1"/>
    <col min="9" max="9" width="7.09765625" style="105" customWidth="1"/>
    <col min="10" max="10" width="2.09765625" style="105" customWidth="1"/>
    <col min="11" max="16384" width="7.09765625" style="105" customWidth="1"/>
  </cols>
  <sheetData>
    <row r="1" spans="1:5" ht="60" customHeight="1">
      <c r="A1" s="104">
        <v>100</v>
      </c>
      <c r="B1" s="104">
        <v>200</v>
      </c>
      <c r="C1" s="104">
        <v>300</v>
      </c>
      <c r="D1" s="104">
        <v>400</v>
      </c>
      <c r="E1" s="104"/>
    </row>
    <row r="2" ht="12.75"/>
    <row r="3" spans="2:15" ht="18" customHeight="1" thickBot="1">
      <c r="B3" s="106" t="s">
        <v>23</v>
      </c>
      <c r="C3" s="107" t="s">
        <v>24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2:15" ht="19.5" thickBot="1" thickTop="1">
      <c r="B4" s="106"/>
      <c r="C4" s="109"/>
      <c r="E4" s="110"/>
      <c r="F4" s="111"/>
      <c r="G4" s="110"/>
      <c r="H4" s="111"/>
      <c r="I4" s="110"/>
      <c r="K4" s="180"/>
      <c r="L4" s="180"/>
      <c r="M4" s="180"/>
      <c r="N4" s="108"/>
      <c r="O4" s="108"/>
    </row>
    <row r="5" spans="2:15" ht="15.75" customHeight="1" thickTop="1">
      <c r="B5" s="106"/>
      <c r="C5" s="112"/>
      <c r="D5" s="108"/>
      <c r="E5" s="110"/>
      <c r="F5" s="113"/>
      <c r="G5" s="110"/>
      <c r="H5" s="113"/>
      <c r="I5" s="110"/>
      <c r="J5" s="113"/>
      <c r="K5" s="110"/>
      <c r="L5" s="108"/>
      <c r="M5" s="108"/>
      <c r="N5" s="108"/>
      <c r="O5" s="108"/>
    </row>
    <row r="6" ht="15.75">
      <c r="C6" s="112" t="s">
        <v>40</v>
      </c>
    </row>
    <row r="7" ht="39.75" customHeight="1">
      <c r="C7" s="112"/>
    </row>
    <row r="8" spans="2:7" ht="21.75" customHeight="1">
      <c r="B8" s="106" t="s">
        <v>25</v>
      </c>
      <c r="C8" s="114"/>
      <c r="E8" s="115" t="s">
        <v>44</v>
      </c>
      <c r="F8" s="115"/>
      <c r="G8" s="115"/>
    </row>
    <row r="9" spans="5:7" ht="15">
      <c r="E9" s="134" t="s">
        <v>41</v>
      </c>
      <c r="F9" s="115" t="s">
        <v>26</v>
      </c>
      <c r="G9" s="115"/>
    </row>
    <row r="10" spans="3:16" ht="21.75" customHeight="1">
      <c r="C10" s="114"/>
      <c r="E10" s="135" t="s">
        <v>41</v>
      </c>
      <c r="F10" s="181" t="s">
        <v>42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3:16" ht="13.5" customHeight="1">
      <c r="C11" s="116"/>
      <c r="E11" s="116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</row>
    <row r="12" ht="33.75" customHeight="1"/>
    <row r="13" spans="2:16" ht="33.75" customHeight="1">
      <c r="B13" s="106" t="s">
        <v>27</v>
      </c>
      <c r="C13" s="117" t="s">
        <v>28</v>
      </c>
      <c r="D13" s="181" t="s">
        <v>43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</row>
    <row r="14" spans="3:16" ht="33" customHeight="1">
      <c r="C14" s="118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</row>
    <row r="15" spans="2:16" ht="30.75" customHeight="1">
      <c r="B15" s="106" t="s">
        <v>29</v>
      </c>
      <c r="C15" s="119" t="s">
        <v>30</v>
      </c>
      <c r="D15" s="181" t="s">
        <v>45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</row>
    <row r="16" spans="4:16" ht="16.5" customHeight="1"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ht="34.5" customHeight="1"/>
    <row r="18" spans="2:15" ht="15.75" customHeight="1">
      <c r="B18" s="106" t="s">
        <v>31</v>
      </c>
      <c r="C18" s="112" t="s">
        <v>46</v>
      </c>
      <c r="H18" s="115"/>
      <c r="I18" s="115"/>
      <c r="J18" s="115"/>
      <c r="K18" s="115"/>
      <c r="L18" s="115"/>
      <c r="M18" s="115"/>
      <c r="N18" s="115"/>
      <c r="O18" s="115"/>
    </row>
    <row r="19" spans="8:15" ht="33.75" customHeight="1">
      <c r="H19" s="115"/>
      <c r="I19" s="115"/>
      <c r="J19" s="115"/>
      <c r="K19" s="115"/>
      <c r="L19" s="115"/>
      <c r="M19" s="115"/>
      <c r="N19" s="115"/>
      <c r="O19" s="115"/>
    </row>
    <row r="20" spans="2:16" ht="15.75" customHeight="1">
      <c r="B20" s="106" t="s">
        <v>32</v>
      </c>
      <c r="C20" s="178" t="s">
        <v>47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</row>
    <row r="21" spans="3:16" ht="9.75" customHeight="1"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</row>
    <row r="22" spans="3:16" ht="9.75" customHeight="1"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</row>
    <row r="23" spans="3:11" ht="15.75">
      <c r="C23" s="112" t="s">
        <v>33</v>
      </c>
      <c r="K23" s="120" t="s">
        <v>48</v>
      </c>
    </row>
    <row r="24" ht="33.75" customHeight="1"/>
    <row r="25" spans="2:12" ht="16.5" customHeight="1">
      <c r="B25" s="106" t="s">
        <v>34</v>
      </c>
      <c r="C25" s="112" t="s">
        <v>35</v>
      </c>
      <c r="H25" s="121" t="s">
        <v>36</v>
      </c>
      <c r="I25" s="177" t="s">
        <v>37</v>
      </c>
      <c r="J25" s="177"/>
      <c r="K25" s="177"/>
      <c r="L25" s="112" t="s">
        <v>49</v>
      </c>
    </row>
    <row r="26" ht="14.25" customHeight="1"/>
  </sheetData>
  <mergeCells count="6">
    <mergeCell ref="I25:K25"/>
    <mergeCell ref="C20:P22"/>
    <mergeCell ref="K4:M4"/>
    <mergeCell ref="D13:P14"/>
    <mergeCell ref="D15:P16"/>
    <mergeCell ref="F10:P11"/>
  </mergeCells>
  <conditionalFormatting sqref="C10 C8">
    <cfRule type="expression" priority="1" dxfId="12" stopIfTrue="1">
      <formula>(C8/C10=IU8)</formula>
    </cfRule>
    <cfRule type="expression" priority="2" dxfId="13" stopIfTrue="1">
      <formula>AND((C8/C10&lt;&gt;IU8),C8&lt;&gt;"",C10&lt;&gt;"")</formula>
    </cfRule>
  </conditionalFormatting>
  <conditionalFormatting sqref="G4 I5">
    <cfRule type="expression" priority="3" dxfId="12" stopIfTrue="1">
      <formula>(G4/E2=A4)</formula>
    </cfRule>
    <cfRule type="expression" priority="4" dxfId="14" stopIfTrue="1">
      <formula>AND((G4/E2&lt;&gt;A4),G4&lt;&gt;"",E2&lt;&gt;"")</formula>
    </cfRule>
  </conditionalFormatting>
  <conditionalFormatting sqref="I4 K5">
    <cfRule type="expression" priority="5" dxfId="15" stopIfTrue="1">
      <formula>(I4/I2=E4)</formula>
    </cfRule>
    <cfRule type="expression" priority="6" dxfId="16" stopIfTrue="1">
      <formula>AND((I4/I2&lt;&gt;E4),I4&lt;&gt;"",I2&lt;&gt;"")</formula>
    </cfRule>
  </conditionalFormatting>
  <conditionalFormatting sqref="E4 G5">
    <cfRule type="expression" priority="7" dxfId="12" stopIfTrue="1">
      <formula>(E4/C2=IU1)</formula>
    </cfRule>
    <cfRule type="expression" priority="8" dxfId="13" stopIfTrue="1">
      <formula>AND((E4/C2&lt;&gt;IU1),E4&lt;&gt;"",C2&lt;&gt;"")</formula>
    </cfRule>
  </conditionalFormatting>
  <conditionalFormatting sqref="C4 E5">
    <cfRule type="expression" priority="9" dxfId="12" stopIfTrue="1">
      <formula>(C4/A2=IS1)</formula>
    </cfRule>
    <cfRule type="expression" priority="10" dxfId="17" stopIfTrue="1">
      <formula>AND((C4/A2&lt;&gt;IS1),C4&lt;&gt;"",A2&lt;&gt;"")</formula>
    </cfRule>
  </conditionalFormatting>
  <dataValidations count="1">
    <dataValidation type="whole" allowBlank="1" showInputMessage="1" showErrorMessage="1" errorTitle="UWAGA!" error="Wpisana wartość jest nieprawidłowa." sqref="L7 C10 C8">
      <formula1>0</formula1>
      <formula2>1000</formula2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Marcin Braun</Manager>
  <Company>Gdańskie Wydawnictwo Oświatowe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edukacyjny kl. VI</dc:title>
  <dc:subject>Zaokrąglanie liczb</dc:subject>
  <dc:creator>Mirosława Krzyżanowska</dc:creator>
  <cp:keywords/>
  <dc:description/>
  <cp:lastModifiedBy>Krzyżanowska</cp:lastModifiedBy>
  <dcterms:created xsi:type="dcterms:W3CDTF">2001-09-02T12:40:11Z</dcterms:created>
  <dcterms:modified xsi:type="dcterms:W3CDTF">2003-06-18T20:41:41Z</dcterms:modified>
  <cp:category/>
  <cp:version/>
  <cp:contentType/>
  <cp:contentStatus/>
</cp:coreProperties>
</file>